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4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<sst xmlns="http://schemas.openxmlformats.org/spreadsheetml/2006/main" count="26" uniqueCount="21">
  <si>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Cap  C</t>
  </si>
  <si>
    <t>Bandwidth</t>
  </si>
  <si>
    <t>Fcenter</t>
  </si>
  <si>
    <t>Gain</t>
  </si>
  <si>
    <t>μF</t>
  </si>
  <si>
    <t>Hz</t>
  </si>
  <si>
    <t>(ratio)</t>
  </si>
  <si>
    <t>R1</t>
  </si>
  <si>
    <t>R2</t>
  </si>
  <si>
    <t>R3</t>
  </si>
  <si>
    <t>ohms</t>
  </si>
  <si>
    <t>Freq Hz</t>
  </si>
  <si>
    <t>Response dB</t>
  </si>
  <si>
    <t>Q factor</t>
  </si>
  <si>
    <t>Op Amp</t>
  </si>
  <si>
    <t>Min Gain*BW req'd</t>
  </si>
  <si>
    <t>MHz</t>
  </si>
  <si>
    <t>R2 tunes the filter, keeping the gain and bandwidth constant</t>
  </si>
  <si>
    <t>MULTIPLE  FEEDBACK  BANDPASS  FILTER</t>
  </si>
  <si>
    <t>J. Audet  VE2AZX</t>
  </si>
  <si>
    <t>ve2azx@amsat.org</t>
  </si>
</sst>
</file>

<file path=xl/styles.xml><?xml version="1.0" encoding="utf-8"?>
<styleSheet xmlns="http://schemas.openxmlformats.org/spreadsheetml/2006/main">
  <numFmts count="13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"/>
    <numFmt numFmtId="168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.5"/>
      <name val="Arial"/>
      <family val="0"/>
    </font>
    <font>
      <b/>
      <sz val="11.5"/>
      <name val="Arial"/>
      <family val="0"/>
    </font>
    <font>
      <sz val="11.25"/>
      <name val="Arial"/>
      <family val="0"/>
    </font>
    <font>
      <b/>
      <sz val="14"/>
      <name val="Arial"/>
      <family val="2"/>
    </font>
    <font>
      <b/>
      <sz val="11.25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center"/>
    </xf>
    <xf numFmtId="168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1" fillId="0" borderId="0" xfId="19" applyAlignment="1">
      <alignment/>
    </xf>
    <xf numFmtId="0" fontId="3" fillId="3" borderId="3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Response d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Response dB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Sheet1!$A$18:$A$218</c:f>
              <c:numCache/>
            </c:numRef>
          </c:xVal>
          <c:yVal>
            <c:numRef>
              <c:f>Sheet1!$B$18:$B$218</c:f>
              <c:numCache/>
            </c:numRef>
          </c:yVal>
          <c:smooth val="0"/>
        </c:ser>
        <c:axId val="42998473"/>
        <c:axId val="51441938"/>
      </c:scatterChart>
      <c:valAx>
        <c:axId val="4299847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Frequency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441938"/>
        <c:crosses val="autoZero"/>
        <c:crossBetween val="midCat"/>
        <c:dispUnits/>
      </c:valAx>
      <c:valAx>
        <c:axId val="51441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998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 (Hz) vs R2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075"/>
          <c:w val="0.96475"/>
          <c:h val="0.802"/>
        </c:manualLayout>
      </c:layout>
      <c:scatterChart>
        <c:scatterStyle val="line"/>
        <c:varyColors val="0"/>
        <c:ser>
          <c:idx val="0"/>
          <c:order val="0"/>
          <c:tx>
            <c:strRef>
              <c:f>Sheet1!$D$17</c:f>
              <c:strCache>
                <c:ptCount val="1"/>
                <c:pt idx="0">
                  <c:v>Freq Hz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Sheet1!$D$18:$D$300</c:f>
              <c:numCache/>
            </c:numRef>
          </c:xVal>
          <c:yVal>
            <c:numRef>
              <c:f>Sheet1!$C$18:$C$300</c:f>
              <c:numCache/>
            </c:numRef>
          </c:yVal>
          <c:smooth val="0"/>
        </c:ser>
        <c:axId val="60324259"/>
        <c:axId val="6047420"/>
      </c:scatterChart>
      <c:valAx>
        <c:axId val="6032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Frequency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047420"/>
        <c:crosses val="autoZero"/>
        <c:crossBetween val="midCat"/>
        <c:dispUnits/>
      </c:valAx>
      <c:valAx>
        <c:axId val="604742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R2 in 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3242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5</xdr:row>
      <xdr:rowOff>9525</xdr:rowOff>
    </xdr:from>
    <xdr:to>
      <xdr:col>12</xdr:col>
      <xdr:colOff>590550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895350"/>
          <a:ext cx="28098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17</xdr:row>
      <xdr:rowOff>0</xdr:rowOff>
    </xdr:from>
    <xdr:to>
      <xdr:col>20</xdr:col>
      <xdr:colOff>219075</xdr:colOff>
      <xdr:row>48</xdr:row>
      <xdr:rowOff>28575</xdr:rowOff>
    </xdr:to>
    <xdr:graphicFrame>
      <xdr:nvGraphicFramePr>
        <xdr:cNvPr id="2" name="Chart 2"/>
        <xdr:cNvGraphicFramePr/>
      </xdr:nvGraphicFramePr>
      <xdr:xfrm>
        <a:off x="3629025" y="2990850"/>
        <a:ext cx="10458450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49</xdr:row>
      <xdr:rowOff>19050</xdr:rowOff>
    </xdr:from>
    <xdr:to>
      <xdr:col>20</xdr:col>
      <xdr:colOff>190500</xdr:colOff>
      <xdr:row>78</xdr:row>
      <xdr:rowOff>66675</xdr:rowOff>
    </xdr:to>
    <xdr:graphicFrame>
      <xdr:nvGraphicFramePr>
        <xdr:cNvPr id="3" name="Chart 3"/>
        <xdr:cNvGraphicFramePr/>
      </xdr:nvGraphicFramePr>
      <xdr:xfrm>
        <a:off x="3619500" y="8191500"/>
        <a:ext cx="104394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</xdr:colOff>
      <xdr:row>8</xdr:row>
      <xdr:rowOff>9525</xdr:rowOff>
    </xdr:from>
    <xdr:to>
      <xdr:col>5</xdr:col>
      <xdr:colOff>495300</xdr:colOff>
      <xdr:row>8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4495800" y="1362075"/>
          <a:ext cx="438150" cy="180975"/>
        </a:xfrm>
        <a:prstGeom prst="lef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514350</xdr:colOff>
      <xdr:row>8</xdr:row>
      <xdr:rowOff>19050</xdr:rowOff>
    </xdr:from>
    <xdr:ext cx="857250" cy="200025"/>
    <xdr:sp>
      <xdr:nvSpPr>
        <xdr:cNvPr id="5" name="TextBox 5"/>
        <xdr:cNvSpPr txBox="1">
          <a:spLocks noChangeArrowheads="1"/>
        </xdr:cNvSpPr>
      </xdr:nvSpPr>
      <xdr:spPr>
        <a:xfrm>
          <a:off x="4953000" y="1371600"/>
          <a:ext cx="857250" cy="200025"/>
        </a:xfrm>
        <a:prstGeom prst="rect">
          <a:avLst/>
        </a:prstGeom>
        <a:solidFill>
          <a:srgbClr val="99CC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INPUT  DATA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2azx@amsat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2"/>
  <sheetViews>
    <sheetView tabSelected="1" workbookViewId="0" topLeftCell="A1">
      <selection activeCell="P5" sqref="P5"/>
    </sheetView>
  </sheetViews>
  <sheetFormatPr defaultColWidth="9.140625" defaultRowHeight="12.75"/>
  <cols>
    <col min="1" max="1" width="11.8515625" style="0" customWidth="1"/>
    <col min="2" max="2" width="13.140625" style="0" customWidth="1"/>
    <col min="3" max="3" width="13.00390625" style="0" customWidth="1"/>
    <col min="4" max="4" width="15.28125" style="0" customWidth="1"/>
    <col min="5" max="5" width="13.28125" style="0" customWidth="1"/>
    <col min="6" max="6" width="13.421875" style="0" customWidth="1"/>
  </cols>
  <sheetData>
    <row r="2" spans="2:8" ht="18">
      <c r="B2" s="9" t="s">
        <v>18</v>
      </c>
      <c r="C2" s="9"/>
      <c r="D2" s="9"/>
      <c r="H2" t="s">
        <v>19</v>
      </c>
    </row>
    <row r="3" ht="12.75">
      <c r="H3" s="18" t="s">
        <v>20</v>
      </c>
    </row>
    <row r="5" ht="13.5" thickBot="1"/>
    <row r="6" spans="2:5" ht="15.75">
      <c r="B6" s="10" t="s">
        <v>0</v>
      </c>
      <c r="C6" s="10" t="s">
        <v>2</v>
      </c>
      <c r="D6" s="10" t="s">
        <v>1</v>
      </c>
      <c r="E6" s="10" t="s">
        <v>3</v>
      </c>
    </row>
    <row r="7" spans="2:5" ht="15.75">
      <c r="B7" s="11" t="s">
        <v>4</v>
      </c>
      <c r="C7" s="11" t="s">
        <v>5</v>
      </c>
      <c r="D7" s="11" t="s">
        <v>5</v>
      </c>
      <c r="E7" s="11" t="s">
        <v>6</v>
      </c>
    </row>
    <row r="8" spans="2:5" ht="5.25" customHeight="1">
      <c r="B8" s="12"/>
      <c r="C8" s="12"/>
      <c r="D8" s="12"/>
      <c r="E8" s="12"/>
    </row>
    <row r="9" spans="2:5" ht="15.75" thickBot="1">
      <c r="B9" s="19">
        <v>0.005</v>
      </c>
      <c r="C9" s="19">
        <v>10000</v>
      </c>
      <c r="D9" s="19">
        <v>1000</v>
      </c>
      <c r="E9" s="19">
        <v>10</v>
      </c>
    </row>
    <row r="10" ht="13.5" thickBot="1"/>
    <row r="11" spans="2:6" ht="15.75">
      <c r="B11" s="10" t="s">
        <v>7</v>
      </c>
      <c r="C11" s="10" t="s">
        <v>8</v>
      </c>
      <c r="D11" s="10" t="s">
        <v>9</v>
      </c>
      <c r="E11" s="10" t="s">
        <v>13</v>
      </c>
      <c r="F11" s="10" t="s">
        <v>14</v>
      </c>
    </row>
    <row r="12" spans="2:6" ht="15.75">
      <c r="B12" s="11" t="s">
        <v>10</v>
      </c>
      <c r="C12" s="11" t="s">
        <v>10</v>
      </c>
      <c r="D12" s="11" t="s">
        <v>10</v>
      </c>
      <c r="E12" s="11"/>
      <c r="F12" s="13" t="s">
        <v>15</v>
      </c>
    </row>
    <row r="13" spans="2:6" ht="6" customHeight="1">
      <c r="B13" s="12"/>
      <c r="C13" s="12"/>
      <c r="D13" s="12"/>
      <c r="E13" s="12"/>
      <c r="F13" s="12"/>
    </row>
    <row r="14" spans="2:7" ht="15.75" thickBot="1">
      <c r="B14" s="14">
        <f>D14/(2*E9)</f>
        <v>3183.0988618379065</v>
      </c>
      <c r="C14" s="15">
        <f>B14/((4*(PI()^2)*(B9^2)*(10^-12)*B14*D14*(C9^2))-1)</f>
        <v>167.53151904410035</v>
      </c>
      <c r="D14" s="16">
        <f>1/(PI()*B9*D9*10^-6)</f>
        <v>63661.97723675813</v>
      </c>
      <c r="E14" s="17">
        <f>C9/D9</f>
        <v>10</v>
      </c>
      <c r="F14" s="17">
        <f>10*C9*E9/1000000</f>
        <v>1</v>
      </c>
      <c r="G14" s="6" t="s">
        <v>16</v>
      </c>
    </row>
    <row r="15" spans="2:14" ht="15.75">
      <c r="B15" s="7"/>
      <c r="C15" s="7"/>
      <c r="D15" s="7"/>
      <c r="E15" s="3"/>
      <c r="I15" s="8" t="s">
        <v>17</v>
      </c>
      <c r="J15" s="8"/>
      <c r="K15" s="8"/>
      <c r="L15" s="8"/>
      <c r="M15" s="8"/>
      <c r="N15" s="8"/>
    </row>
    <row r="16" ht="18">
      <c r="E16" s="2"/>
    </row>
    <row r="17" spans="1:4" ht="12.75">
      <c r="A17" s="1" t="s">
        <v>11</v>
      </c>
      <c r="B17" s="1" t="s">
        <v>12</v>
      </c>
      <c r="C17" s="1" t="s">
        <v>8</v>
      </c>
      <c r="D17" s="1" t="s">
        <v>11</v>
      </c>
    </row>
    <row r="18" spans="1:4" ht="12.75">
      <c r="A18">
        <f>C9/10</f>
        <v>1000</v>
      </c>
      <c r="B18" s="4">
        <f>20*LOG($E$9/SQRT(1+(($C$9/$D$9)^2)*(A18/$C$9-$C$9/A18)^2))</f>
        <v>-19.913146981766108</v>
      </c>
      <c r="C18" s="4">
        <f>C14/10</f>
        <v>16.753151904410036</v>
      </c>
      <c r="D18" s="4">
        <f>SQRT(C18*$B$14*$D$14*(C18+$B$14))/(2*$B$9*PI()*C18*$B$14*$D$14*10^-6)</f>
        <v>30903.074280724883</v>
      </c>
    </row>
    <row r="19" spans="1:4" ht="12.75">
      <c r="A19" s="5">
        <f>A18*10^0.01</f>
        <v>1023.2929922807541</v>
      </c>
      <c r="B19" s="4">
        <f>20*LOG($E$9/SQRT(1+(($C$9/$D$9)^2)*(A19/$C$9-$C$9/A19)^2))</f>
        <v>-19.70903243785908</v>
      </c>
      <c r="C19" s="4">
        <f>C18*10^0.01</f>
        <v>17.14338294239776</v>
      </c>
      <c r="D19" s="4">
        <f aca="true" t="shared" si="0" ref="D19:D82">SQRT(C19*$B$14*$D$14*(C19+$B$14))/(2*$B$9*PI()*C19*$B$14*$D$14*10^-6)</f>
        <v>30551.192446580866</v>
      </c>
    </row>
    <row r="20" spans="1:4" ht="12.75">
      <c r="A20" s="5">
        <f aca="true" t="shared" si="1" ref="A20:A83">A19*10^0.01</f>
        <v>1047.1285480508996</v>
      </c>
      <c r="B20" s="4">
        <f aca="true" t="shared" si="2" ref="B20:B83">20*LOG($E$9/SQRT(1+(($C$9/$D$9)^2)*(A20/$C$9-$C$9/A20)^2))</f>
        <v>-19.504721912942184</v>
      </c>
      <c r="C20" s="4">
        <f>C19*10^0.01</f>
        <v>17.542703628941045</v>
      </c>
      <c r="D20" s="4">
        <f t="shared" si="0"/>
        <v>30203.360023685516</v>
      </c>
    </row>
    <row r="21" spans="1:4" ht="12.75">
      <c r="A21" s="5">
        <f t="shared" si="1"/>
        <v>1071.5193052376064</v>
      </c>
      <c r="B21" s="4">
        <f t="shared" si="2"/>
        <v>-19.300205968939977</v>
      </c>
      <c r="C21" s="4">
        <f aca="true" t="shared" si="3" ref="C21:C84">C20*10^0.01</f>
        <v>17.951325689153524</v>
      </c>
      <c r="D21" s="4">
        <f t="shared" si="0"/>
        <v>29859.530903166276</v>
      </c>
    </row>
    <row r="22" spans="1:4" ht="12.75">
      <c r="A22" s="5">
        <f t="shared" si="1"/>
        <v>1096.478196143185</v>
      </c>
      <c r="B22" s="4">
        <f t="shared" si="2"/>
        <v>-19.095474703176613</v>
      </c>
      <c r="C22" s="4">
        <f t="shared" si="3"/>
        <v>18.36946577986028</v>
      </c>
      <c r="D22" s="4">
        <f t="shared" si="0"/>
        <v>29519.65950664259</v>
      </c>
    </row>
    <row r="23" spans="1:4" ht="12.75">
      <c r="A23" s="5">
        <f t="shared" si="1"/>
        <v>1122.0184543019634</v>
      </c>
      <c r="B23" s="4">
        <f t="shared" si="2"/>
        <v>-18.890517724520084</v>
      </c>
      <c r="C23" s="4">
        <f t="shared" si="3"/>
        <v>18.79734560447214</v>
      </c>
      <c r="D23" s="4">
        <f t="shared" si="0"/>
        <v>29183.700780179646</v>
      </c>
    </row>
    <row r="24" spans="1:4" ht="12.75">
      <c r="A24" s="5">
        <f t="shared" si="1"/>
        <v>1148.1536214968826</v>
      </c>
      <c r="B24" s="4">
        <f t="shared" si="2"/>
        <v>-18.685324128205615</v>
      </c>
      <c r="C24" s="4">
        <f t="shared" si="3"/>
        <v>19.235192030535778</v>
      </c>
      <c r="D24" s="4">
        <f t="shared" si="0"/>
        <v>28851.610188311446</v>
      </c>
    </row>
    <row r="25" spans="1:4" ht="12.75">
      <c r="A25" s="5">
        <f t="shared" si="1"/>
        <v>1174.8975549395293</v>
      </c>
      <c r="B25" s="4">
        <f t="shared" si="2"/>
        <v>-18.479882469255728</v>
      </c>
      <c r="C25" s="4">
        <f t="shared" si="3"/>
        <v>19.683237210021872</v>
      </c>
      <c r="D25" s="4">
        <f t="shared" si="0"/>
        <v>28523.343708132426</v>
      </c>
    </row>
    <row r="26" spans="1:4" ht="12.75">
      <c r="A26" s="5">
        <f t="shared" si="1"/>
        <v>1202.2644346174127</v>
      </c>
      <c r="B26" s="4">
        <f t="shared" si="2"/>
        <v>-18.274180734408723</v>
      </c>
      <c r="C26" s="4">
        <f t="shared" si="3"/>
        <v>20.14171870241516</v>
      </c>
      <c r="D26" s="4">
        <f t="shared" si="0"/>
        <v>28198.857823456925</v>
      </c>
    </row>
    <row r="27" spans="1:4" ht="12.75">
      <c r="A27" s="5">
        <f t="shared" si="1"/>
        <v>1230.2687708123813</v>
      </c>
      <c r="B27" s="4">
        <f t="shared" si="2"/>
        <v>-18.06820631246064</v>
      </c>
      <c r="C27" s="4">
        <f t="shared" si="3"/>
        <v>20.610879600671637</v>
      </c>
      <c r="D27" s="4">
        <f t="shared" si="0"/>
        <v>27878.109519045487</v>
      </c>
    </row>
    <row r="28" spans="1:4" ht="12.75">
      <c r="A28" s="5">
        <f t="shared" si="1"/>
        <v>1258.9254117941668</v>
      </c>
      <c r="B28" s="4">
        <f t="shared" si="2"/>
        <v>-17.861945962918707</v>
      </c>
      <c r="C28" s="4">
        <f t="shared" si="3"/>
        <v>21.090968660109635</v>
      </c>
      <c r="D28" s="4">
        <f t="shared" si="0"/>
        <v>27561.05627489751</v>
      </c>
    </row>
    <row r="29" spans="1:4" ht="12.75">
      <c r="A29" s="5">
        <f t="shared" si="1"/>
        <v>1288.2495516931335</v>
      </c>
      <c r="B29" s="4">
        <f t="shared" si="2"/>
        <v>-17.65538578285671</v>
      </c>
      <c r="C29" s="4">
        <f t="shared" si="3"/>
        <v>21.582240430303195</v>
      </c>
      <c r="D29" s="4">
        <f t="shared" si="0"/>
        <v>27247.656060609275</v>
      </c>
    </row>
    <row r="30" spans="1:4" ht="12.75">
      <c r="A30" s="5">
        <f t="shared" si="1"/>
        <v>1318.2567385564066</v>
      </c>
      <c r="B30" s="4">
        <f t="shared" si="2"/>
        <v>-17.44851117185412</v>
      </c>
      <c r="C30" s="4">
        <f t="shared" si="3"/>
        <v>22.084955390047625</v>
      </c>
      <c r="D30" s="4">
        <f t="shared" si="0"/>
        <v>26937.86732979663</v>
      </c>
    </row>
    <row r="31" spans="1:4" ht="12.75">
      <c r="A31" s="5">
        <f t="shared" si="1"/>
        <v>1348.9628825916532</v>
      </c>
      <c r="B31" s="4">
        <f t="shared" si="2"/>
        <v>-17.24130679489185</v>
      </c>
      <c r="C31" s="4">
        <f t="shared" si="3"/>
        <v>22.599380085468802</v>
      </c>
      <c r="D31" s="4">
        <f t="shared" si="0"/>
        <v>26631.649014581733</v>
      </c>
    </row>
    <row r="32" spans="1:4" ht="12.75">
      <c r="A32" s="5">
        <f t="shared" si="1"/>
        <v>1380.3842646028843</v>
      </c>
      <c r="B32" s="4">
        <f t="shared" si="2"/>
        <v>-17.033756543067465</v>
      </c>
      <c r="C32" s="4">
        <f t="shared" si="3"/>
        <v>23.125787271349456</v>
      </c>
      <c r="D32" s="4">
        <f t="shared" si="0"/>
        <v>26328.960520142853</v>
      </c>
    </row>
    <row r="33" spans="1:4" ht="12.75">
      <c r="A33" s="5">
        <f t="shared" si="1"/>
        <v>1412.5375446227538</v>
      </c>
      <c r="B33" s="4">
        <f t="shared" si="2"/>
        <v>-16.825843491981754</v>
      </c>
      <c r="C33" s="4">
        <f t="shared" si="3"/>
        <v>23.664456055747358</v>
      </c>
      <c r="D33" s="4">
        <f t="shared" si="0"/>
        <v>26029.76171932681</v>
      </c>
    </row>
    <row r="34" spans="1:4" ht="12.75">
      <c r="A34" s="5">
        <f t="shared" si="1"/>
        <v>1445.439770745927</v>
      </c>
      <c r="B34" s="4">
        <f t="shared" si="2"/>
        <v>-16.617549857636636</v>
      </c>
      <c r="C34" s="4">
        <f t="shared" si="3"/>
        <v>24.215672047982125</v>
      </c>
      <c r="D34" s="4">
        <f t="shared" si="0"/>
        <v>25734.012947323048</v>
      </c>
    </row>
    <row r="35" spans="1:4" ht="12.75">
      <c r="A35" s="5">
        <f t="shared" si="1"/>
        <v>1479.1083881682068</v>
      </c>
      <c r="B35" s="4">
        <f t="shared" si="2"/>
        <v>-16.408856949671467</v>
      </c>
      <c r="C35" s="4">
        <f t="shared" si="3"/>
        <v>24.779727510069044</v>
      </c>
      <c r="D35" s="4">
        <f t="shared" si="0"/>
        <v>25441.674996398786</v>
      </c>
    </row>
    <row r="36" spans="1:4" ht="12.75">
      <c r="A36" s="5">
        <f t="shared" si="1"/>
        <v>1513.5612484362075</v>
      </c>
      <c r="B36" s="4">
        <f t="shared" si="2"/>
        <v>-16.199745121750293</v>
      </c>
      <c r="C36" s="4">
        <f t="shared" si="3"/>
        <v>25.356921511680273</v>
      </c>
      <c r="D36" s="4">
        <f t="shared" si="0"/>
        <v>25152.70911069455</v>
      </c>
    </row>
    <row r="37" spans="1:4" ht="12.75">
      <c r="A37" s="5">
        <f t="shared" si="1"/>
        <v>1548.8166189124806</v>
      </c>
      <c r="B37" s="4">
        <f t="shared" si="2"/>
        <v>-15.990193718897066</v>
      </c>
      <c r="C37" s="4">
        <f t="shared" si="3"/>
        <v>25.94756008871553</v>
      </c>
      <c r="D37" s="4">
        <f t="shared" si="0"/>
        <v>24867.07698107928</v>
      </c>
    </row>
    <row r="38" spans="1:4" ht="12.75">
      <c r="A38" s="5">
        <f t="shared" si="1"/>
        <v>1584.8931924611127</v>
      </c>
      <c r="B38" s="4">
        <f t="shared" si="2"/>
        <v>-15.780181021558548</v>
      </c>
      <c r="C38" s="4">
        <f t="shared" si="3"/>
        <v>26.551956405566383</v>
      </c>
      <c r="D38" s="4">
        <f t="shared" si="0"/>
        <v>24584.740740064437</v>
      </c>
    </row>
    <row r="39" spans="1:4" ht="12.75">
      <c r="A39" s="5">
        <f t="shared" si="1"/>
        <v>1621.8100973589292</v>
      </c>
      <c r="B39" s="4">
        <f t="shared" si="2"/>
        <v>-15.56968418615569</v>
      </c>
      <c r="C39" s="4">
        <f t="shared" si="3"/>
        <v>27.17043092116016</v>
      </c>
      <c r="D39" s="4">
        <f t="shared" si="0"/>
        <v>24305.662956776312</v>
      </c>
    </row>
    <row r="40" spans="1:4" ht="12.75">
      <c r="A40" s="5">
        <f t="shared" si="1"/>
        <v>1659.5869074375598</v>
      </c>
      <c r="B40" s="4">
        <f t="shared" si="2"/>
        <v>-15.358679181863344</v>
      </c>
      <c r="C40" s="4">
        <f t="shared" si="3"/>
        <v>27.803311558871506</v>
      </c>
      <c r="D40" s="4">
        <f t="shared" si="0"/>
        <v>24029.806631986045</v>
      </c>
    </row>
    <row r="41" spans="1:4" ht="12.75">
      <c r="A41" s="5">
        <f t="shared" si="1"/>
        <v>1698.2436524617435</v>
      </c>
      <c r="B41" s="4">
        <f t="shared" si="2"/>
        <v>-15.147140723335264</v>
      </c>
      <c r="C41" s="4">
        <f t="shared" si="3"/>
        <v>28.450933880391702</v>
      </c>
      <c r="D41" s="4">
        <f t="shared" si="0"/>
        <v>23757.13519319638</v>
      </c>
    </row>
    <row r="42" spans="1:4" ht="12.75">
      <c r="A42" s="5">
        <f t="shared" si="1"/>
        <v>1737.8008287493747</v>
      </c>
      <c r="B42" s="4">
        <f t="shared" si="2"/>
        <v>-14.935042199065823</v>
      </c>
      <c r="C42" s="4">
        <f t="shared" si="3"/>
        <v>29.11364126364791</v>
      </c>
      <c r="D42" s="4">
        <f t="shared" si="0"/>
        <v>23487.6124897849</v>
      </c>
    </row>
    <row r="43" spans="1:4" ht="12.75">
      <c r="A43" s="5">
        <f t="shared" si="1"/>
        <v>1778.279410038922</v>
      </c>
      <c r="B43" s="4">
        <f t="shared" si="2"/>
        <v>-14.722355595051935</v>
      </c>
      <c r="C43" s="4">
        <f t="shared" si="3"/>
        <v>29.791785084866707</v>
      </c>
      <c r="D43" s="4">
        <f t="shared" si="0"/>
        <v>23221.202788202685</v>
      </c>
    </row>
    <row r="44" spans="1:4" ht="12.75">
      <c r="A44" s="5">
        <f t="shared" si="1"/>
        <v>1819.7008586099826</v>
      </c>
      <c r="B44" s="4">
        <f t="shared" si="2"/>
        <v>-14.50905141338749</v>
      </c>
      <c r="C44" s="4">
        <f t="shared" si="3"/>
        <v>30.485724904878392</v>
      </c>
      <c r="D44" s="4">
        <f t="shared" si="0"/>
        <v>22957.870767228036</v>
      </c>
    </row>
    <row r="45" spans="1:4" ht="12.75">
      <c r="A45" s="5">
        <f t="shared" si="1"/>
        <v>1862.0871366628664</v>
      </c>
      <c r="B45" s="4">
        <f t="shared" si="2"/>
        <v>-14.295098585388308</v>
      </c>
      <c r="C45" s="4">
        <f t="shared" si="3"/>
        <v>31.195828659760917</v>
      </c>
      <c r="D45" s="4">
        <f t="shared" si="0"/>
        <v>22697.581513274505</v>
      </c>
    </row>
    <row r="46" spans="1:4" ht="12.75">
      <c r="A46" s="5">
        <f t="shared" si="1"/>
        <v>1905.460717963246</v>
      </c>
      <c r="B46" s="4">
        <f t="shared" si="2"/>
        <v>-14.08046437880732</v>
      </c>
      <c r="C46" s="4">
        <f t="shared" si="3"/>
        <v>31.922472855924454</v>
      </c>
      <c r="D46" s="4">
        <f t="shared" si="0"/>
        <v>22440.300515752562</v>
      </c>
    </row>
    <row r="47" spans="1:4" ht="12.75">
      <c r="A47" s="5">
        <f t="shared" si="1"/>
        <v>1949.844599758044</v>
      </c>
      <c r="B47" s="4">
        <f t="shared" si="2"/>
        <v>-13.865114298657296</v>
      </c>
      <c r="C47" s="4">
        <f t="shared" si="3"/>
        <v>32.66604276974009</v>
      </c>
      <c r="D47" s="4">
        <f t="shared" si="0"/>
        <v>22185.993662484383</v>
      </c>
    </row>
    <row r="48" spans="1:4" ht="12.75">
      <c r="A48" s="5">
        <f t="shared" si="1"/>
        <v>1995.2623149688782</v>
      </c>
      <c r="B48" s="4">
        <f t="shared" si="2"/>
        <v>-13.649011981111308</v>
      </c>
      <c r="C48" s="4">
        <f t="shared" si="3"/>
        <v>33.426932651818426</v>
      </c>
      <c r="D48" s="4">
        <f t="shared" si="0"/>
        <v>21934.62723517109</v>
      </c>
    </row>
    <row r="49" spans="1:4" ht="12.75">
      <c r="A49" s="5">
        <f t="shared" si="1"/>
        <v>2041.737944669528</v>
      </c>
      <c r="B49" s="4">
        <f t="shared" si="2"/>
        <v>-13.432119079898296</v>
      </c>
      <c r="C49" s="4">
        <f t="shared" si="3"/>
        <v>34.20554593604652</v>
      </c>
      <c r="D49" s="4">
        <f t="shared" si="0"/>
        <v>21686.167904911752</v>
      </c>
    </row>
    <row r="50" spans="1:4" ht="12.75">
      <c r="A50" s="5">
        <f t="shared" si="1"/>
        <v>2089.296130854038</v>
      </c>
      <c r="B50" s="4">
        <f t="shared" si="2"/>
        <v>-13.214395144552672</v>
      </c>
      <c r="C50" s="4">
        <f t="shared" si="3"/>
        <v>35.00229545349383</v>
      </c>
      <c r="D50" s="4">
        <f t="shared" si="0"/>
        <v>21440.58272777368</v>
      </c>
    </row>
    <row r="51" spans="1:4" ht="12.75">
      <c r="A51" s="5">
        <f t="shared" si="1"/>
        <v>2137.9620895022304</v>
      </c>
      <c r="B51" s="4">
        <f t="shared" si="2"/>
        <v>-12.995797489810968</v>
      </c>
      <c r="C51" s="4">
        <f t="shared" si="3"/>
        <v>35.817603651300736</v>
      </c>
      <c r="D51" s="4">
        <f t="shared" si="0"/>
        <v>21197.839140413318</v>
      </c>
    </row>
    <row r="52" spans="1:4" ht="12.75">
      <c r="A52" s="5">
        <f t="shared" si="1"/>
        <v>2187.7616239495505</v>
      </c>
      <c r="B52" s="4">
        <f t="shared" si="2"/>
        <v>-12.776281055375414</v>
      </c>
      <c r="C52" s="4">
        <f t="shared" si="3"/>
        <v>36.6519028166656</v>
      </c>
      <c r="D52" s="4">
        <f t="shared" si="0"/>
        <v>20957.90495574717</v>
      </c>
    </row>
    <row r="53" spans="1:4" ht="12.75">
      <c r="A53" s="5">
        <f t="shared" si="1"/>
        <v>2238.7211385683377</v>
      </c>
      <c r="B53" s="4">
        <f t="shared" si="2"/>
        <v>-12.555798255181651</v>
      </c>
      <c r="C53" s="4">
        <f t="shared" si="3"/>
        <v>37.505635306049136</v>
      </c>
      <c r="D53" s="4">
        <f t="shared" si="0"/>
        <v>20720.748358672172</v>
      </c>
    </row>
    <row r="54" spans="1:4" ht="12.75">
      <c r="A54" s="5">
        <f t="shared" si="1"/>
        <v>2290.867652767771</v>
      </c>
      <c r="B54" s="4">
        <f t="shared" si="2"/>
        <v>-12.33429881521555</v>
      </c>
      <c r="C54" s="4">
        <f t="shared" si="3"/>
        <v>38.379253779717715</v>
      </c>
      <c r="D54" s="4">
        <f t="shared" si="0"/>
        <v>20486.337901834926</v>
      </c>
    </row>
    <row r="55" spans="1:4" ht="12.75">
      <c r="A55" s="5">
        <f t="shared" si="1"/>
        <v>2344.2288153199197</v>
      </c>
      <c r="B55" s="4">
        <f t="shared" si="2"/>
        <v>-12.111729598819917</v>
      </c>
      <c r="C55" s="4">
        <f t="shared" si="3"/>
        <v>39.27322144174978</v>
      </c>
      <c r="D55" s="4">
        <f t="shared" si="0"/>
        <v>20254.64250144923</v>
      </c>
    </row>
    <row r="56" spans="1:4" ht="12.75">
      <c r="A56" s="5">
        <f t="shared" si="1"/>
        <v>2398.832919019488</v>
      </c>
      <c r="B56" s="4">
        <f t="shared" si="2"/>
        <v>-11.888034418314707</v>
      </c>
      <c r="C56" s="4">
        <f t="shared" si="3"/>
        <v>40.18801228563281</v>
      </c>
      <c r="D56" s="4">
        <f t="shared" si="0"/>
        <v>20025.631433161332</v>
      </c>
    </row>
    <row r="57" spans="1:4" ht="12.75">
      <c r="A57" s="5">
        <f t="shared" si="1"/>
        <v>2454.708915685028</v>
      </c>
      <c r="B57" s="4">
        <f t="shared" si="2"/>
        <v>-11.663153831621925</v>
      </c>
      <c r="C57" s="4">
        <f t="shared" si="3"/>
        <v>41.12411134558091</v>
      </c>
      <c r="D57" s="4">
        <f t="shared" si="0"/>
        <v>19799.274327962317</v>
      </c>
    </row>
    <row r="58" spans="1:4" ht="12.75">
      <c r="A58" s="5">
        <f t="shared" si="1"/>
        <v>2511.8864315095775</v>
      </c>
      <c r="B58" s="4">
        <f t="shared" si="2"/>
        <v>-11.437024922436782</v>
      </c>
      <c r="C58" s="4">
        <f t="shared" si="3"/>
        <v>42.0820149537064</v>
      </c>
      <c r="D58" s="4">
        <f t="shared" si="0"/>
        <v>19575.541168147127</v>
      </c>
    </row>
    <row r="59" spans="1:4" ht="12.75">
      <c r="A59" s="5">
        <f t="shared" si="1"/>
        <v>2570.395782768861</v>
      </c>
      <c r="B59" s="4">
        <f t="shared" si="2"/>
        <v>-11.209581062317051</v>
      </c>
      <c r="C59" s="4">
        <f t="shared" si="3"/>
        <v>43.06223100318166</v>
      </c>
      <c r="D59" s="4">
        <f t="shared" si="0"/>
        <v>19354.402283319603</v>
      </c>
    </row>
    <row r="60" spans="1:4" ht="12.75">
      <c r="A60" s="5">
        <f t="shared" si="1"/>
        <v>2630.267991895379</v>
      </c>
      <c r="B60" s="4">
        <f t="shared" si="2"/>
        <v>-10.98075165286986</v>
      </c>
      <c r="C60" s="4">
        <f t="shared" si="3"/>
        <v>44.065279217530815</v>
      </c>
      <c r="D60" s="4">
        <f t="shared" si="0"/>
        <v>19135.82834644306</v>
      </c>
    </row>
    <row r="61" spans="1:4" ht="12.75">
      <c r="A61" s="5">
        <f t="shared" si="1"/>
        <v>2691.534803926913</v>
      </c>
      <c r="B61" s="4">
        <f t="shared" si="2"/>
        <v>-10.750461845996295</v>
      </c>
      <c r="C61" s="4">
        <f t="shared" si="3"/>
        <v>45.09169142619403</v>
      </c>
      <c r="D61" s="4">
        <f t="shared" si="0"/>
        <v>18919.790369935767</v>
      </c>
    </row>
    <row r="62" spans="1:4" ht="12.75">
      <c r="A62" s="5">
        <f t="shared" si="1"/>
        <v>2754.2287033381635</v>
      </c>
      <c r="B62" s="4">
        <f t="shared" si="2"/>
        <v>-10.518632239904237</v>
      </c>
      <c r="C62" s="4">
        <f t="shared" si="3"/>
        <v>46.14201184651051</v>
      </c>
      <c r="D62" s="4">
        <f t="shared" si="0"/>
        <v>18706.25970181096</v>
      </c>
    </row>
    <row r="63" spans="1:4" ht="12.75">
      <c r="A63" s="5">
        <f t="shared" si="1"/>
        <v>2818.3829312644507</v>
      </c>
      <c r="B63" s="4">
        <f t="shared" si="2"/>
        <v>-10.285178548314667</v>
      </c>
      <c r="C63" s="4">
        <f t="shared" si="3"/>
        <v>47.216797372269745</v>
      </c>
      <c r="D63" s="4">
        <f t="shared" si="0"/>
        <v>18495.208021860613</v>
      </c>
    </row>
    <row r="64" spans="1:4" ht="12.75">
      <c r="A64" s="5">
        <f t="shared" si="1"/>
        <v>2884.0315031266027</v>
      </c>
      <c r="B64" s="4">
        <f t="shared" si="2"/>
        <v>-10.050011239959904</v>
      </c>
      <c r="C64" s="4">
        <f t="shared" si="3"/>
        <v>48.316617868983954</v>
      </c>
      <c r="D64" s="4">
        <f t="shared" si="0"/>
        <v>18286.607337882702</v>
      </c>
    </row>
    <row r="65" spans="1:4" ht="12.75">
      <c r="A65" s="5">
        <f t="shared" si="1"/>
        <v>2951.209226666382</v>
      </c>
      <c r="B65" s="4">
        <f t="shared" si="2"/>
        <v>-9.8130351450974</v>
      </c>
      <c r="C65" s="4">
        <f t="shared" si="3"/>
        <v>49.442056476038346</v>
      </c>
      <c r="D65" s="4">
        <f t="shared" si="0"/>
        <v>18080.42998195129</v>
      </c>
    </row>
    <row r="66" spans="1:4" ht="12.75">
      <c r="A66" s="5">
        <f t="shared" si="1"/>
        <v>3019.9517204020126</v>
      </c>
      <c r="B66" s="4">
        <f t="shared" si="2"/>
        <v>-9.574149025331435</v>
      </c>
      <c r="C66" s="4">
        <f t="shared" si="3"/>
        <v>50.593709915879316</v>
      </c>
      <c r="D66" s="4">
        <f t="shared" si="0"/>
        <v>17876.648606728893</v>
      </c>
    </row>
    <row r="67" spans="1:4" ht="12.75">
      <c r="A67" s="5">
        <f t="shared" si="1"/>
        <v>3090.2954325135865</v>
      </c>
      <c r="B67" s="4">
        <f t="shared" si="2"/>
        <v>-9.333245102537793</v>
      </c>
      <c r="C67" s="4">
        <f t="shared" si="3"/>
        <v>51.77218881040461</v>
      </c>
      <c r="D67" s="4">
        <f t="shared" si="0"/>
        <v>17675.236181820805</v>
      </c>
    </row>
    <row r="68" spans="1:4" ht="12.75">
      <c r="A68" s="5">
        <f t="shared" si="1"/>
        <v>3162.277660168375</v>
      </c>
      <c r="B68" s="4">
        <f t="shared" si="2"/>
        <v>-9.090208542111574</v>
      </c>
      <c r="C68" s="4">
        <f t="shared" si="3"/>
        <v>52.97811800472311</v>
      </c>
      <c r="D68" s="4">
        <f t="shared" si="0"/>
        <v>17476.165990170626</v>
      </c>
    </row>
    <row r="69" spans="1:4" ht="12.75">
      <c r="A69" s="5">
        <f t="shared" si="1"/>
        <v>3235.936569296278</v>
      </c>
      <c r="B69" s="4">
        <f t="shared" si="2"/>
        <v>-8.844916885092017</v>
      </c>
      <c r="C69" s="4">
        <f t="shared" si="3"/>
        <v>54.212136898456</v>
      </c>
      <c r="D69" s="4">
        <f t="shared" si="0"/>
        <v>17279.4116244967</v>
      </c>
    </row>
    <row r="70" spans="1:4" ht="12.75">
      <c r="A70" s="5">
        <f t="shared" si="1"/>
        <v>3311.311214825906</v>
      </c>
      <c r="B70" s="4">
        <f t="shared" si="2"/>
        <v>-8.597239422943703</v>
      </c>
      <c r="C70" s="4">
        <f t="shared" si="3"/>
        <v>55.474899784754925</v>
      </c>
      <c r="D70" s="4">
        <f t="shared" si="0"/>
        <v>17084.946983768845</v>
      </c>
    </row>
    <row r="71" spans="1:4" ht="12.75">
      <c r="A71" s="5">
        <f t="shared" si="1"/>
        <v>3388.4415613920205</v>
      </c>
      <c r="B71" s="4">
        <f t="shared" si="2"/>
        <v>-8.3470365078709</v>
      </c>
      <c r="C71" s="4">
        <f t="shared" si="3"/>
        <v>56.76707619721683</v>
      </c>
      <c r="D71" s="4">
        <f t="shared" si="0"/>
        <v>16892.746269724976</v>
      </c>
    </row>
    <row r="72" spans="1:4" ht="12.75">
      <c r="A72" s="5">
        <f t="shared" si="1"/>
        <v>3467.368504525311</v>
      </c>
      <c r="B72" s="4">
        <f t="shared" si="2"/>
        <v>-8.09415879048659</v>
      </c>
      <c r="C72" s="4">
        <f t="shared" si="3"/>
        <v>58.08935126487958</v>
      </c>
      <c r="D72" s="4">
        <f t="shared" si="0"/>
        <v>16702.783983427078</v>
      </c>
    </row>
    <row r="73" spans="1:4" ht="12.75">
      <c r="A73" s="5">
        <f t="shared" si="1"/>
        <v>3548.133892335749</v>
      </c>
      <c r="B73" s="4">
        <f t="shared" si="2"/>
        <v>-7.838446375420655</v>
      </c>
      <c r="C73" s="4">
        <f t="shared" si="3"/>
        <v>59.44242607548644</v>
      </c>
      <c r="D73" s="4">
        <f t="shared" si="0"/>
        <v>16515.03492185601</v>
      </c>
    </row>
    <row r="74" spans="1:4" ht="12.75">
      <c r="A74" s="5">
        <f t="shared" si="1"/>
        <v>3630.7805477010074</v>
      </c>
      <c r="B74" s="4">
        <f t="shared" si="2"/>
        <v>-7.579727883996438</v>
      </c>
      <c r="C74" s="4">
        <f t="shared" si="3"/>
        <v>60.82701804721204</v>
      </c>
      <c r="D74" s="4">
        <f t="shared" si="0"/>
        <v>16329.474174544821</v>
      </c>
    </row>
    <row r="75" spans="1:4" ht="12.75">
      <c r="A75" s="5">
        <f t="shared" si="1"/>
        <v>3715.352290971719</v>
      </c>
      <c r="B75" s="4">
        <f t="shared" si="2"/>
        <v>-7.3178194113876565</v>
      </c>
      <c r="C75" s="4">
        <f t="shared" si="3"/>
        <v>62.24386130904704</v>
      </c>
      <c r="D75" s="4">
        <f t="shared" si="0"/>
        <v>16146.077120249905</v>
      </c>
    </row>
    <row r="76" spans="1:4" ht="12.75">
      <c r="A76" s="5">
        <f t="shared" si="1"/>
        <v>3801.8939632056054</v>
      </c>
      <c r="B76" s="4">
        <f t="shared" si="2"/>
        <v>-7.052523363634236</v>
      </c>
      <c r="C76" s="4">
        <f t="shared" si="3"/>
        <v>63.693707090043006</v>
      </c>
      <c r="D76" s="4">
        <f t="shared" si="0"/>
        <v>15964.81942365969</v>
      </c>
    </row>
    <row r="77" spans="1:4" ht="12.75">
      <c r="A77" s="5">
        <f t="shared" si="1"/>
        <v>3890.451449942799</v>
      </c>
      <c r="B77" s="4">
        <f t="shared" si="2"/>
        <v>-6.783627157479149</v>
      </c>
      <c r="C77" s="4">
        <f t="shared" si="3"/>
        <v>65.177324117624</v>
      </c>
      <c r="D77" s="4">
        <f t="shared" si="0"/>
        <v>15785.677032140326</v>
      </c>
    </row>
    <row r="78" spans="1:4" ht="12.75">
      <c r="A78" s="5">
        <f t="shared" si="1"/>
        <v>3981.0717055349655</v>
      </c>
      <c r="B78" s="4">
        <f t="shared" si="2"/>
        <v>-6.510901763106114</v>
      </c>
      <c r="C78" s="4">
        <f t="shared" si="3"/>
        <v>66.69549902517602</v>
      </c>
      <c r="D78" s="4">
        <f t="shared" si="0"/>
        <v>15608.62617251789</v>
      </c>
    </row>
    <row r="79" spans="1:4" ht="12.75">
      <c r="A79" s="5">
        <f t="shared" si="1"/>
        <v>4073.80277804112</v>
      </c>
      <c r="B79" s="4">
        <f t="shared" si="2"/>
        <v>-6.234100066406767</v>
      </c>
      <c r="C79" s="4">
        <f t="shared" si="3"/>
        <v>68.24903676913048</v>
      </c>
      <c r="D79" s="4">
        <f t="shared" si="0"/>
        <v>15433.643347896774</v>
      </c>
    </row>
    <row r="80" spans="1:4" ht="12.75">
      <c r="A80" s="5">
        <f t="shared" si="1"/>
        <v>4168.6938347033465</v>
      </c>
      <c r="B80" s="4">
        <f t="shared" si="2"/>
        <v>-5.9529550232567905</v>
      </c>
      <c r="C80" s="4">
        <f t="shared" si="3"/>
        <v>69.83876105576275</v>
      </c>
      <c r="D80" s="4">
        <f t="shared" si="0"/>
        <v>15260.705334513608</v>
      </c>
    </row>
    <row r="81" spans="1:4" ht="12.75">
      <c r="A81" s="5">
        <f t="shared" si="1"/>
        <v>4265.795188015919</v>
      </c>
      <c r="B81" s="4">
        <f t="shared" si="2"/>
        <v>-5.667177573271196</v>
      </c>
      <c r="C81" s="4">
        <f t="shared" si="3"/>
        <v>71.46551477793206</v>
      </c>
      <c r="D81" s="4">
        <f t="shared" si="0"/>
        <v>15089.789178626486</v>
      </c>
    </row>
    <row r="82" spans="1:4" ht="12.75">
      <c r="A82" s="5">
        <f t="shared" si="1"/>
        <v>4365.158322401651</v>
      </c>
      <c r="B82" s="4">
        <f t="shared" si="2"/>
        <v>-5.3764542744344</v>
      </c>
      <c r="C82" s="4">
        <f t="shared" si="3"/>
        <v>73.13016046199455</v>
      </c>
      <c r="D82" s="4">
        <f t="shared" si="0"/>
        <v>14920.872193438921</v>
      </c>
    </row>
    <row r="83" spans="1:4" ht="12.75">
      <c r="A83" s="5">
        <f t="shared" si="1"/>
        <v>4466.8359215096225</v>
      </c>
      <c r="B83" s="4">
        <f t="shared" si="2"/>
        <v>-5.080444612600605</v>
      </c>
      <c r="C83" s="4">
        <f t="shared" si="3"/>
        <v>74.8335807251261</v>
      </c>
      <c r="D83" s="4">
        <f aca="true" t="shared" si="4" ref="D83:D146">SQRT(C83*$B$14*$D$14*(C83+$B$14))/(2*$B$9*PI()*C83*$B$14*$D$14*10^-6)</f>
        <v>14753.931956058108</v>
      </c>
    </row>
    <row r="84" spans="1:4" ht="12.75">
      <c r="A84" s="5">
        <f aca="true" t="shared" si="5" ref="A84:A147">A83*10^0.01</f>
        <v>4570.881896148741</v>
      </c>
      <c r="B84" s="4">
        <f aca="true" t="shared" si="6" ref="B84:B147">20*LOG($E$9/SQRT(1+(($C$9/$D$9)^2)*(A84/$C$9-$C$9/A84)^2))</f>
        <v>-4.778777930801178</v>
      </c>
      <c r="C84" s="4">
        <f t="shared" si="3"/>
        <v>76.57667874329765</v>
      </c>
      <c r="D84" s="4">
        <f t="shared" si="4"/>
        <v>14588.9463044871</v>
      </c>
    </row>
    <row r="85" spans="1:4" ht="12.75">
      <c r="A85" s="5">
        <f t="shared" si="5"/>
        <v>4677.351412871973</v>
      </c>
      <c r="B85" s="4">
        <f t="shared" si="6"/>
        <v>-4.4710499121504474</v>
      </c>
      <c r="C85" s="4">
        <f aca="true" t="shared" si="7" ref="C85:C148">C84*10^0.01</f>
        <v>78.36037873015107</v>
      </c>
      <c r="D85" s="4">
        <f t="shared" si="4"/>
        <v>14425.89333465046</v>
      </c>
    </row>
    <row r="86" spans="1:4" ht="12.75">
      <c r="A86" s="5">
        <f t="shared" si="5"/>
        <v>4786.300923226374</v>
      </c>
      <c r="B86" s="4">
        <f t="shared" si="6"/>
        <v>-4.156818536356274</v>
      </c>
      <c r="C86" s="4">
        <f t="shared" si="7"/>
        <v>80.18562642702945</v>
      </c>
      <c r="D86" s="4">
        <f t="shared" si="4"/>
        <v>14264.751397452888</v>
      </c>
    </row>
    <row r="87" spans="1:4" ht="12.75">
      <c r="A87" s="5">
        <f t="shared" si="5"/>
        <v>4897.788193684452</v>
      </c>
      <c r="B87" s="4">
        <f t="shared" si="6"/>
        <v>-3.8355994126965327</v>
      </c>
      <c r="C87" s="4">
        <f t="shared" si="7"/>
        <v>82.05338960442168</v>
      </c>
      <c r="D87" s="4">
        <f t="shared" si="4"/>
        <v>14105.499095870577</v>
      </c>
    </row>
    <row r="88" spans="1:4" ht="12.75">
      <c r="A88" s="5">
        <f t="shared" si="5"/>
        <v>5011.872336272713</v>
      </c>
      <c r="B88" s="4">
        <f t="shared" si="6"/>
        <v>-3.5068603708735058</v>
      </c>
      <c r="C88" s="4">
        <f t="shared" si="7"/>
        <v>83.96465857508718</v>
      </c>
      <c r="D88" s="4">
        <f t="shared" si="4"/>
        <v>13948.115282074636</v>
      </c>
    </row>
    <row r="89" spans="1:4" ht="12.75">
      <c r="A89" s="5">
        <f t="shared" si="5"/>
        <v>5128.613839913639</v>
      </c>
      <c r="B89" s="4">
        <f t="shared" si="6"/>
        <v>-3.1700151641601164</v>
      </c>
      <c r="C89" s="4">
        <f t="shared" si="7"/>
        <v>85.92044671913284</v>
      </c>
      <c r="D89" s="4">
        <f t="shared" si="4"/>
        <v>13792.579054586373</v>
      </c>
    </row>
    <row r="90" spans="1:4" ht="12.75">
      <c r="A90" s="5">
        <f t="shared" si="5"/>
        <v>5248.074602497716</v>
      </c>
      <c r="B90" s="4">
        <f t="shared" si="6"/>
        <v>-2.8244161050492798</v>
      </c>
      <c r="C90" s="4">
        <f t="shared" si="7"/>
        <v>87.92179102132054</v>
      </c>
      <c r="D90" s="4">
        <f t="shared" si="4"/>
        <v>13638.869755463931</v>
      </c>
    </row>
    <row r="91" spans="1:4" ht="12.75">
      <c r="A91" s="5">
        <f t="shared" si="5"/>
        <v>5370.317963702517</v>
      </c>
      <c r="B91" s="4">
        <f t="shared" si="6"/>
        <v>-2.4693454099936396</v>
      </c>
      <c r="C91" s="4">
        <f t="shared" si="7"/>
        <v>89.96975262089023</v>
      </c>
      <c r="D91" s="4">
        <f t="shared" si="4"/>
        <v>13486.966967519895</v>
      </c>
    </row>
    <row r="92" spans="1:4" ht="12.75">
      <c r="A92" s="5">
        <f t="shared" si="5"/>
        <v>5495.408738576235</v>
      </c>
      <c r="B92" s="4">
        <f t="shared" si="6"/>
        <v>-2.1040049737845488</v>
      </c>
      <c r="C92" s="4">
        <f t="shared" si="7"/>
        <v>92.06541737418999</v>
      </c>
      <c r="D92" s="4">
        <f t="shared" si="4"/>
        <v>13336.850511569397</v>
      </c>
    </row>
    <row r="93" spans="1:4" ht="12.75">
      <c r="A93" s="5">
        <f t="shared" si="5"/>
        <v>5623.41325190348</v>
      </c>
      <c r="B93" s="4">
        <f t="shared" si="6"/>
        <v>-1.7275042215910041</v>
      </c>
      <c r="C93" s="4">
        <f t="shared" si="7"/>
        <v>94.2098964304114</v>
      </c>
      <c r="D93" s="4">
        <f t="shared" si="4"/>
        <v>13188.50044370845</v>
      </c>
    </row>
    <row r="94" spans="1:4" ht="12.75">
      <c r="A94" s="5">
        <f t="shared" si="5"/>
        <v>5754.399373371558</v>
      </c>
      <c r="B94" s="4">
        <f t="shared" si="6"/>
        <v>-1.3388455920660427</v>
      </c>
      <c r="C94" s="4">
        <f t="shared" si="7"/>
        <v>96.40432682073562</v>
      </c>
      <c r="D94" s="4">
        <f t="shared" si="4"/>
        <v>13041.89705262202</v>
      </c>
    </row>
    <row r="95" spans="1:4" ht="12.75">
      <c r="A95" s="5">
        <f t="shared" si="5"/>
        <v>5888.436553555878</v>
      </c>
      <c r="B95" s="4">
        <f t="shared" si="6"/>
        <v>-0.9369070804763523</v>
      </c>
      <c r="C95" s="4">
        <f t="shared" si="7"/>
        <v>98.64987206120232</v>
      </c>
      <c r="D95" s="4">
        <f t="shared" si="4"/>
        <v>12897.020856921417</v>
      </c>
    </row>
    <row r="96" spans="1:4" ht="12.75">
      <c r="A96" s="5">
        <f t="shared" si="5"/>
        <v>6025.595860743566</v>
      </c>
      <c r="B96" s="4">
        <f t="shared" si="6"/>
        <v>-0.5204211056781212</v>
      </c>
      <c r="C96" s="4">
        <f t="shared" si="7"/>
        <v>100.94772276962128</v>
      </c>
      <c r="D96" s="4">
        <f t="shared" si="4"/>
        <v>12753.852602510686</v>
      </c>
    </row>
    <row r="97" spans="1:4" ht="12.75">
      <c r="A97" s="5">
        <f t="shared" si="5"/>
        <v>6165.95001861481</v>
      </c>
      <c r="B97" s="4">
        <f t="shared" si="6"/>
        <v>-0.08794874364137789</v>
      </c>
      <c r="C97" s="4">
        <f t="shared" si="7"/>
        <v>103.29909729685377</v>
      </c>
      <c r="D97" s="4">
        <f t="shared" si="4"/>
        <v>12612.373259981588</v>
      </c>
    </row>
    <row r="98" spans="1:4" ht="12.75">
      <c r="A98" s="5">
        <f t="shared" si="5"/>
        <v>6309.57344480192</v>
      </c>
      <c r="B98" s="4">
        <f t="shared" si="6"/>
        <v>0.3621519287005257</v>
      </c>
      <c r="C98" s="4">
        <f t="shared" si="7"/>
        <v>105.70524237279825</v>
      </c>
      <c r="D98" s="4">
        <f t="shared" si="4"/>
        <v>12472.564022036771</v>
      </c>
    </row>
    <row r="99" spans="1:4" ht="12.75">
      <c r="A99" s="5">
        <f t="shared" si="5"/>
        <v>6456.542290346542</v>
      </c>
      <c r="B99" s="4">
        <f t="shared" si="6"/>
        <v>0.8317650436226269</v>
      </c>
      <c r="C99" s="4">
        <f t="shared" si="7"/>
        <v>108.16743376742308</v>
      </c>
      <c r="D99" s="4">
        <f t="shared" si="4"/>
        <v>12334.406300940716</v>
      </c>
    </row>
    <row r="100" spans="1:4" ht="12.75">
      <c r="A100" s="5">
        <f t="shared" si="5"/>
        <v>6606.934480075946</v>
      </c>
      <c r="B100" s="4">
        <f t="shared" si="6"/>
        <v>1.323065934050252</v>
      </c>
      <c r="C100" s="4">
        <f t="shared" si="7"/>
        <v>110.68697696719664</v>
      </c>
      <c r="D100" s="4">
        <f t="shared" si="4"/>
        <v>12197.881725998168</v>
      </c>
    </row>
    <row r="101" spans="1:4" ht="12.75">
      <c r="A101" s="5">
        <f t="shared" si="5"/>
        <v>6760.829753919804</v>
      </c>
      <c r="B101" s="4">
        <f t="shared" si="6"/>
        <v>1.838582917932186</v>
      </c>
      <c r="C101" s="4">
        <f t="shared" si="7"/>
        <v>113.26520786727356</v>
      </c>
      <c r="D101" s="4">
        <f t="shared" si="4"/>
        <v>12062.972141059601</v>
      </c>
    </row>
    <row r="102" spans="1:4" ht="12.75">
      <c r="A102" s="5">
        <f t="shared" si="5"/>
        <v>6918.3097091893505</v>
      </c>
      <c r="B102" s="4">
        <f t="shared" si="6"/>
        <v>2.3812759914401327</v>
      </c>
      <c r="C102" s="4">
        <f t="shared" si="7"/>
        <v>115.90349347980397</v>
      </c>
      <c r="D102" s="4">
        <f t="shared" si="4"/>
        <v>11929.659602053342</v>
      </c>
    </row>
    <row r="103" spans="1:4" ht="12.75">
      <c r="A103" s="5">
        <f t="shared" si="5"/>
        <v>7079.457843841365</v>
      </c>
      <c r="B103" s="4">
        <f t="shared" si="6"/>
        <v>2.9546381162178186</v>
      </c>
      <c r="C103" s="4">
        <f t="shared" si="7"/>
        <v>118.60323265874148</v>
      </c>
      <c r="D103" s="4">
        <f t="shared" si="4"/>
        <v>11797.926374544046</v>
      </c>
    </row>
    <row r="104" spans="1:4" ht="12.75">
      <c r="A104" s="5">
        <f t="shared" si="5"/>
        <v>7244.359600749885</v>
      </c>
      <c r="B104" s="4">
        <f t="shared" si="6"/>
        <v>3.5628270342514052</v>
      </c>
      <c r="C104" s="4">
        <f t="shared" si="7"/>
        <v>121.36585684153403</v>
      </c>
      <c r="D104" s="4">
        <f t="shared" si="4"/>
        <v>11667.754931317095</v>
      </c>
    </row>
    <row r="105" spans="1:4" ht="12.75">
      <c r="A105" s="5">
        <f t="shared" si="5"/>
        <v>7413.102413009159</v>
      </c>
      <c r="B105" s="4">
        <f t="shared" si="6"/>
        <v>4.210838781294492</v>
      </c>
      <c r="C105" s="4">
        <f t="shared" si="7"/>
        <v>124.19283080809099</v>
      </c>
      <c r="D105" s="4">
        <f t="shared" si="4"/>
        <v>11539.12794998857</v>
      </c>
    </row>
    <row r="106" spans="1:4" ht="12.75">
      <c r="A106" s="5">
        <f t="shared" si="5"/>
        <v>7585.775750291821</v>
      </c>
      <c r="B106" s="4">
        <f t="shared" si="6"/>
        <v>4.904738726190833</v>
      </c>
      <c r="C106" s="4">
        <f t="shared" si="7"/>
        <v>127.08565345742885</v>
      </c>
      <c r="D106" s="4">
        <f t="shared" si="4"/>
        <v>11412.028310640442</v>
      </c>
    </row>
    <row r="107" spans="1:4" ht="12.75">
      <c r="A107" s="5">
        <f t="shared" si="5"/>
        <v>7762.4711662869</v>
      </c>
      <c r="B107" s="4">
        <f t="shared" si="6"/>
        <v>5.651972570045716</v>
      </c>
      <c r="C107" s="4">
        <f t="shared" si="7"/>
        <v>130.04585860240732</v>
      </c>
      <c r="D107" s="4">
        <f t="shared" si="4"/>
        <v>11286.43909348064</v>
      </c>
    </row>
    <row r="108" spans="1:4" ht="12.75">
      <c r="A108" s="5">
        <f t="shared" si="5"/>
        <v>7943.282347242797</v>
      </c>
      <c r="B108" s="4">
        <f t="shared" si="6"/>
        <v>6.461788726014967</v>
      </c>
      <c r="C108" s="4">
        <f t="shared" si="7"/>
        <v>133.07501578297723</v>
      </c>
      <c r="D108" s="4">
        <f t="shared" si="4"/>
        <v>11162.343576527564</v>
      </c>
    </row>
    <row r="109" spans="1:4" ht="12.75">
      <c r="A109" s="5">
        <f t="shared" si="5"/>
        <v>8128.305161640974</v>
      </c>
      <c r="B109" s="4">
        <f t="shared" si="6"/>
        <v>7.345814336527042</v>
      </c>
      <c r="C109" s="4">
        <f t="shared" si="7"/>
        <v>136.17473109837135</v>
      </c>
      <c r="D109" s="4">
        <f t="shared" si="4"/>
        <v>11039.725233318833</v>
      </c>
    </row>
    <row r="110" spans="1:4" ht="12.75">
      <c r="A110" s="5">
        <f t="shared" si="5"/>
        <v>8317.637711026691</v>
      </c>
      <c r="B110" s="4">
        <f t="shared" si="6"/>
        <v>8.318835260401933</v>
      </c>
      <c r="C110" s="4">
        <f t="shared" si="7"/>
        <v>139.34664805867948</v>
      </c>
      <c r="D110" s="4">
        <f t="shared" si="4"/>
        <v>10918.567730643728</v>
      </c>
    </row>
    <row r="111" spans="1:4" ht="12.75">
      <c r="A111" s="5">
        <f t="shared" si="5"/>
        <v>8511.380382023744</v>
      </c>
      <c r="B111" s="4">
        <f t="shared" si="6"/>
        <v>9.399816076489675</v>
      </c>
      <c r="C111" s="4">
        <f t="shared" si="7"/>
        <v>142.59244845625926</v>
      </c>
      <c r="D111" s="4">
        <f t="shared" si="4"/>
        <v>10798.854926299158</v>
      </c>
    </row>
    <row r="112" spans="1:4" ht="12.75">
      <c r="A112" s="5">
        <f t="shared" si="5"/>
        <v>8709.635899560786</v>
      </c>
      <c r="B112" s="4">
        <f t="shared" si="6"/>
        <v>10.613086244075983</v>
      </c>
      <c r="C112" s="4">
        <f t="shared" si="7"/>
        <v>145.91385325744474</v>
      </c>
      <c r="D112" s="4">
        <f t="shared" si="4"/>
        <v>10680.570866868688</v>
      </c>
    </row>
    <row r="113" spans="1:4" ht="12.75">
      <c r="A113" s="5">
        <f t="shared" si="5"/>
        <v>8912.509381337435</v>
      </c>
      <c r="B113" s="4">
        <f t="shared" si="6"/>
        <v>11.98914432726183</v>
      </c>
      <c r="C113" s="4">
        <f t="shared" si="7"/>
        <v>149.31262351502548</v>
      </c>
      <c r="D113" s="4">
        <f t="shared" si="4"/>
        <v>10563.699785524332</v>
      </c>
    </row>
    <row r="114" spans="1:4" ht="12.75">
      <c r="A114" s="5">
        <f t="shared" si="5"/>
        <v>9120.108393559076</v>
      </c>
      <c r="B114" s="4">
        <f t="shared" si="6"/>
        <v>13.562690129675437</v>
      </c>
      <c r="C114" s="4">
        <f t="shared" si="7"/>
        <v>152.79056130198012</v>
      </c>
      <c r="D114" s="4">
        <f t="shared" si="4"/>
        <v>10448.226099850774</v>
      </c>
    </row>
    <row r="115" spans="1:4" ht="12.75">
      <c r="A115" s="5">
        <f t="shared" si="5"/>
        <v>9332.543007969889</v>
      </c>
      <c r="B115" s="4">
        <f t="shared" si="6"/>
        <v>15.358502196261403</v>
      </c>
      <c r="C115" s="4">
        <f t="shared" si="7"/>
        <v>156.34951066695922</v>
      </c>
      <c r="D115" s="4">
        <f t="shared" si="4"/>
        <v>10334.134409691647</v>
      </c>
    </row>
    <row r="116" spans="1:4" ht="12.75">
      <c r="A116" s="5">
        <f t="shared" si="5"/>
        <v>9549.925860214338</v>
      </c>
      <c r="B116" s="4">
        <f t="shared" si="6"/>
        <v>17.330857436999935</v>
      </c>
      <c r="C116" s="4">
        <f t="shared" si="7"/>
        <v>159.99135861202438</v>
      </c>
      <c r="D116" s="4">
        <f t="shared" si="4"/>
        <v>10221.40949501759</v>
      </c>
    </row>
    <row r="117" spans="1:4" ht="12.75">
      <c r="A117" s="5">
        <f t="shared" si="5"/>
        <v>9772.372209558085</v>
      </c>
      <c r="B117" s="4">
        <f t="shared" si="6"/>
        <v>19.164567449951207</v>
      </c>
      <c r="C117" s="4">
        <f t="shared" si="7"/>
        <v>163.71803609316163</v>
      </c>
      <c r="D117" s="4">
        <f t="shared" si="4"/>
        <v>10110.036313815688</v>
      </c>
    </row>
    <row r="118" spans="1:4" ht="12.75">
      <c r="A118" s="5">
        <f t="shared" si="5"/>
        <v>9999.999999999978</v>
      </c>
      <c r="B118" s="4">
        <f t="shared" si="6"/>
        <v>20</v>
      </c>
      <c r="C118" s="4">
        <f t="shared" si="7"/>
        <v>167.53151904409987</v>
      </c>
      <c r="D118" s="4">
        <f t="shared" si="4"/>
        <v>10000.000000000013</v>
      </c>
    </row>
    <row r="119" spans="1:4" ht="12.75">
      <c r="A119" s="5">
        <f t="shared" si="5"/>
        <v>10232.929922807518</v>
      </c>
      <c r="B119" s="4">
        <f t="shared" si="6"/>
        <v>19.164567449951498</v>
      </c>
      <c r="C119" s="4">
        <f t="shared" si="7"/>
        <v>171.4338294239771</v>
      </c>
      <c r="D119" s="4">
        <f t="shared" si="4"/>
        <v>9891.285861342916</v>
      </c>
    </row>
    <row r="120" spans="1:4" ht="12.75">
      <c r="A120" s="5">
        <f t="shared" si="5"/>
        <v>10471.285480508972</v>
      </c>
      <c r="B120" s="4">
        <f t="shared" si="6"/>
        <v>17.330857437000326</v>
      </c>
      <c r="C120" s="4">
        <f t="shared" si="7"/>
        <v>175.42703628940993</v>
      </c>
      <c r="D120" s="4">
        <f t="shared" si="4"/>
        <v>9783.879377426761</v>
      </c>
    </row>
    <row r="121" spans="1:4" ht="12.75">
      <c r="A121" s="5">
        <f t="shared" si="5"/>
        <v>10715.19305237604</v>
      </c>
      <c r="B121" s="4">
        <f t="shared" si="6"/>
        <v>15.358502196261776</v>
      </c>
      <c r="C121" s="4">
        <f t="shared" si="7"/>
        <v>179.51325689153472</v>
      </c>
      <c r="D121" s="4">
        <f t="shared" si="4"/>
        <v>9677.766197615769</v>
      </c>
    </row>
    <row r="122" spans="1:4" ht="12.75">
      <c r="A122" s="5">
        <f t="shared" si="5"/>
        <v>10964.781961431825</v>
      </c>
      <c r="B122" s="4">
        <f t="shared" si="6"/>
        <v>13.562690129675781</v>
      </c>
      <c r="C122" s="4">
        <f t="shared" si="7"/>
        <v>183.69465779860226</v>
      </c>
      <c r="D122" s="4">
        <f t="shared" si="4"/>
        <v>9572.932139047663</v>
      </c>
    </row>
    <row r="123" spans="1:4" ht="12.75">
      <c r="A123" s="5">
        <f t="shared" si="5"/>
        <v>11220.184543019608</v>
      </c>
      <c r="B123" s="4">
        <f t="shared" si="6"/>
        <v>11.989144327262117</v>
      </c>
      <c r="C123" s="4">
        <f t="shared" si="7"/>
        <v>187.97345604472088</v>
      </c>
      <c r="D123" s="4">
        <f t="shared" si="4"/>
        <v>9469.363184644788</v>
      </c>
    </row>
    <row r="124" spans="1:4" ht="12.75">
      <c r="A124" s="5">
        <f t="shared" si="5"/>
        <v>11481.5362149688</v>
      </c>
      <c r="B124" s="4">
        <f t="shared" si="6"/>
        <v>10.613086244076246</v>
      </c>
      <c r="C124" s="4">
        <f t="shared" si="7"/>
        <v>192.35192030535723</v>
      </c>
      <c r="D124" s="4">
        <f t="shared" si="4"/>
        <v>9367.045481144409</v>
      </c>
    </row>
    <row r="125" spans="1:4" ht="12.75">
      <c r="A125" s="5">
        <f t="shared" si="5"/>
        <v>11748.975549395267</v>
      </c>
      <c r="B125" s="4">
        <f t="shared" si="6"/>
        <v>9.399816076489916</v>
      </c>
      <c r="C125" s="4">
        <f t="shared" si="7"/>
        <v>196.83237210021815</v>
      </c>
      <c r="D125" s="4">
        <f t="shared" si="4"/>
        <v>9265.965337147878</v>
      </c>
    </row>
    <row r="126" spans="1:4" ht="12.75">
      <c r="A126" s="5">
        <f t="shared" si="5"/>
        <v>12022.6443461741</v>
      </c>
      <c r="B126" s="4">
        <f t="shared" si="6"/>
        <v>8.318835260402137</v>
      </c>
      <c r="C126" s="4">
        <f t="shared" si="7"/>
        <v>201.41718702415105</v>
      </c>
      <c r="D126" s="4">
        <f t="shared" si="4"/>
        <v>9166.109221188344</v>
      </c>
    </row>
    <row r="127" spans="1:4" ht="12.75">
      <c r="A127" s="5">
        <f t="shared" si="5"/>
        <v>12302.687708123785</v>
      </c>
      <c r="B127" s="4">
        <f t="shared" si="6"/>
        <v>7.345814336527228</v>
      </c>
      <c r="C127" s="4">
        <f t="shared" si="7"/>
        <v>206.1087960067158</v>
      </c>
      <c r="D127" s="4">
        <f t="shared" si="4"/>
        <v>9067.463759816726</v>
      </c>
    </row>
    <row r="128" spans="1:4" ht="12.75">
      <c r="A128" s="5">
        <f t="shared" si="5"/>
        <v>12589.25411794164</v>
      </c>
      <c r="B128" s="4">
        <f t="shared" si="6"/>
        <v>6.461788726015142</v>
      </c>
      <c r="C128" s="4">
        <f t="shared" si="7"/>
        <v>210.90968660109576</v>
      </c>
      <c r="D128" s="4">
        <f t="shared" si="4"/>
        <v>8970.01573570565</v>
      </c>
    </row>
    <row r="129" spans="1:4" ht="12.75">
      <c r="A129" s="5">
        <f t="shared" si="5"/>
        <v>12882.495516931307</v>
      </c>
      <c r="B129" s="4">
        <f t="shared" si="6"/>
        <v>5.651972570045876</v>
      </c>
      <c r="C129" s="4">
        <f t="shared" si="7"/>
        <v>215.82240430303133</v>
      </c>
      <c r="D129" s="4">
        <f t="shared" si="4"/>
        <v>8873.752085771044</v>
      </c>
    </row>
    <row r="130" spans="1:4" ht="12.75">
      <c r="A130" s="5">
        <f t="shared" si="5"/>
        <v>13182.567385564038</v>
      </c>
      <c r="B130" s="4">
        <f t="shared" si="6"/>
        <v>4.904738726190977</v>
      </c>
      <c r="C130" s="4">
        <f t="shared" si="7"/>
        <v>220.84955390047563</v>
      </c>
      <c r="D130" s="4">
        <f t="shared" si="4"/>
        <v>8778.659899311095</v>
      </c>
    </row>
    <row r="131" spans="1:4" ht="12.75">
      <c r="A131" s="5">
        <f t="shared" si="5"/>
        <v>13489.628825916501</v>
      </c>
      <c r="B131" s="4">
        <f t="shared" si="6"/>
        <v>4.210838781294627</v>
      </c>
      <c r="C131" s="4">
        <f t="shared" si="7"/>
        <v>225.99380085468738</v>
      </c>
      <c r="D131" s="4">
        <f t="shared" si="4"/>
        <v>8684.726416162308</v>
      </c>
    </row>
    <row r="132" spans="1:4" ht="12.75">
      <c r="A132" s="5">
        <f t="shared" si="5"/>
        <v>13803.842646028812</v>
      </c>
      <c r="B132" s="4">
        <f t="shared" si="6"/>
        <v>3.5628270342515327</v>
      </c>
      <c r="C132" s="4">
        <f t="shared" si="7"/>
        <v>231.2578727134939</v>
      </c>
      <c r="D132" s="4">
        <f t="shared" si="4"/>
        <v>8591.939024872341</v>
      </c>
    </row>
    <row r="133" spans="1:4" ht="12.75">
      <c r="A133" s="5">
        <f t="shared" si="5"/>
        <v>14125.375446227505</v>
      </c>
      <c r="B133" s="4">
        <f t="shared" si="6"/>
        <v>2.9546381162179407</v>
      </c>
      <c r="C133" s="4">
        <f t="shared" si="7"/>
        <v>236.64456055747291</v>
      </c>
      <c r="D133" s="4">
        <f t="shared" si="4"/>
        <v>8500.285260889385</v>
      </c>
    </row>
    <row r="134" spans="1:4" ht="12.75">
      <c r="A134" s="5">
        <f t="shared" si="5"/>
        <v>14454.397707459235</v>
      </c>
      <c r="B134" s="4">
        <f t="shared" si="6"/>
        <v>2.3812759914402513</v>
      </c>
      <c r="C134" s="4">
        <f t="shared" si="7"/>
        <v>242.15672047982056</v>
      </c>
      <c r="D134" s="4">
        <f t="shared" si="4"/>
        <v>8409.75280476776</v>
      </c>
    </row>
    <row r="135" spans="1:4" ht="12.75">
      <c r="A135" s="5">
        <f t="shared" si="5"/>
        <v>14791.083881682032</v>
      </c>
      <c r="B135" s="4">
        <f t="shared" si="6"/>
        <v>1.8385829179323</v>
      </c>
      <c r="C135" s="4">
        <f t="shared" si="7"/>
        <v>247.79727510068975</v>
      </c>
      <c r="D135" s="4">
        <f t="shared" si="4"/>
        <v>8320.329480389491</v>
      </c>
    </row>
    <row r="136" spans="1:4" ht="12.75">
      <c r="A136" s="5">
        <f t="shared" si="5"/>
        <v>15135.612484362038</v>
      </c>
      <c r="B136" s="4">
        <f t="shared" si="6"/>
        <v>1.3230659340503614</v>
      </c>
      <c r="C136" s="4">
        <f t="shared" si="7"/>
        <v>253.569215116802</v>
      </c>
      <c r="D136" s="4">
        <f t="shared" si="4"/>
        <v>8232.003253201607</v>
      </c>
    </row>
    <row r="137" spans="1:4" ht="12.75">
      <c r="A137" s="5">
        <f t="shared" si="5"/>
        <v>15488.166189124768</v>
      </c>
      <c r="B137" s="4">
        <f t="shared" si="6"/>
        <v>0.8317650436227285</v>
      </c>
      <c r="C137" s="4">
        <f t="shared" si="7"/>
        <v>259.47560088715454</v>
      </c>
      <c r="D137" s="4">
        <f t="shared" si="4"/>
        <v>8144.76222846883</v>
      </c>
    </row>
    <row r="138" spans="1:4" ht="12.75">
      <c r="A138" s="5">
        <f t="shared" si="5"/>
        <v>15848.931924611088</v>
      </c>
      <c r="B138" s="4">
        <f t="shared" si="6"/>
        <v>0.36215192870062374</v>
      </c>
      <c r="C138" s="4">
        <f t="shared" si="7"/>
        <v>265.51956405566307</v>
      </c>
      <c r="D138" s="4">
        <f t="shared" si="4"/>
        <v>8058.594649541481</v>
      </c>
    </row>
    <row r="139" spans="1:4" ht="12.75">
      <c r="A139" s="5">
        <f t="shared" si="5"/>
        <v>16218.100973589251</v>
      </c>
      <c r="B139" s="4">
        <f t="shared" si="6"/>
        <v>-0.08794874364128534</v>
      </c>
      <c r="C139" s="4">
        <f t="shared" si="7"/>
        <v>271.70430921160084</v>
      </c>
      <c r="D139" s="4">
        <f t="shared" si="4"/>
        <v>7973.488896138317</v>
      </c>
    </row>
    <row r="140" spans="1:4" ht="12.75">
      <c r="A140" s="5">
        <f t="shared" si="5"/>
        <v>16595.869074375558</v>
      </c>
      <c r="B140" s="4">
        <f t="shared" si="6"/>
        <v>-0.52042110567803</v>
      </c>
      <c r="C140" s="4">
        <f t="shared" si="7"/>
        <v>278.0331155887143</v>
      </c>
      <c r="D140" s="4">
        <f t="shared" si="4"/>
        <v>7889.433482643999</v>
      </c>
    </row>
    <row r="141" spans="1:4" ht="12.75">
      <c r="A141" s="5">
        <f t="shared" si="5"/>
        <v>16982.436524617395</v>
      </c>
      <c r="B141" s="4">
        <f t="shared" si="6"/>
        <v>-0.9369070804762664</v>
      </c>
      <c r="C141" s="4">
        <f t="shared" si="7"/>
        <v>284.5093388039162</v>
      </c>
      <c r="D141" s="4">
        <f t="shared" si="4"/>
        <v>7806.417056421029</v>
      </c>
    </row>
    <row r="142" spans="1:4" ht="12.75">
      <c r="A142" s="5">
        <f t="shared" si="5"/>
        <v>17378.008287493703</v>
      </c>
      <c r="B142" s="4">
        <f t="shared" si="6"/>
        <v>-1.3388455920659572</v>
      </c>
      <c r="C142" s="4">
        <f t="shared" si="7"/>
        <v>291.13641263647827</v>
      </c>
      <c r="D142" s="4">
        <f t="shared" si="4"/>
        <v>7724.428396135868</v>
      </c>
    </row>
    <row r="143" spans="1:4" ht="12.75">
      <c r="A143" s="5">
        <f t="shared" si="5"/>
        <v>17782.794100389176</v>
      </c>
      <c r="B143" s="4">
        <f t="shared" si="6"/>
        <v>-1.7275042215909229</v>
      </c>
      <c r="C143" s="4">
        <f t="shared" si="7"/>
        <v>297.9178508486662</v>
      </c>
      <c r="D143" s="4">
        <f t="shared" si="4"/>
        <v>7643.456410098993</v>
      </c>
    </row>
    <row r="144" spans="1:4" ht="12.75">
      <c r="A144" s="5">
        <f t="shared" si="5"/>
        <v>18197.00858609978</v>
      </c>
      <c r="B144" s="4">
        <f t="shared" si="6"/>
        <v>-2.104004973784469</v>
      </c>
      <c r="C144" s="4">
        <f t="shared" si="7"/>
        <v>304.85724904878305</v>
      </c>
      <c r="D144" s="4">
        <f t="shared" si="4"/>
        <v>7563.490134618709</v>
      </c>
    </row>
    <row r="145" spans="1:4" ht="12.75">
      <c r="A145" s="5">
        <f t="shared" si="5"/>
        <v>18620.871366628617</v>
      </c>
      <c r="B145" s="4">
        <f t="shared" si="6"/>
        <v>-2.46934540999356</v>
      </c>
      <c r="C145" s="4">
        <f t="shared" si="7"/>
        <v>311.95828659760826</v>
      </c>
      <c r="D145" s="4">
        <f t="shared" si="4"/>
        <v>7484.518732368448</v>
      </c>
    </row>
    <row r="146" spans="1:4" ht="12.75">
      <c r="A146" s="5">
        <f t="shared" si="5"/>
        <v>19054.60717963241</v>
      </c>
      <c r="B146" s="4">
        <f t="shared" si="6"/>
        <v>-2.824416105049201</v>
      </c>
      <c r="C146" s="4">
        <f t="shared" si="7"/>
        <v>319.2247285592436</v>
      </c>
      <c r="D146" s="4">
        <f t="shared" si="4"/>
        <v>7406.531490767361</v>
      </c>
    </row>
    <row r="147" spans="1:4" ht="12.75">
      <c r="A147" s="5">
        <f t="shared" si="5"/>
        <v>19498.44599758039</v>
      </c>
      <c r="B147" s="4">
        <f t="shared" si="6"/>
        <v>-3.1700151641600414</v>
      </c>
      <c r="C147" s="4">
        <f t="shared" si="7"/>
        <v>326.6604276973999</v>
      </c>
      <c r="D147" s="4">
        <f aca="true" t="shared" si="8" ref="D147:D210">SQRT(C147*$B$14*$D$14*(C147+$B$14))/(2*$B$9*PI()*C147*$B$14*$D$14*10^-6)</f>
        <v>7329.517820373988</v>
      </c>
    </row>
    <row r="148" spans="1:4" ht="12.75">
      <c r="A148" s="5">
        <f aca="true" t="shared" si="9" ref="A148:A211">A147*10^0.01</f>
        <v>19952.62314968873</v>
      </c>
      <c r="B148" s="4">
        <f aca="true" t="shared" si="10" ref="B148:B211">20*LOG($E$9/SQRT(1+(($C$9/$D$9)^2)*(A148/$C$9-$C$9/A148)^2))</f>
        <v>-3.5068603708734307</v>
      </c>
      <c r="C148" s="4">
        <f t="shared" si="7"/>
        <v>334.2693265181833</v>
      </c>
      <c r="D148" s="4">
        <f t="shared" si="8"/>
        <v>7253.467253292805</v>
      </c>
    </row>
    <row r="149" spans="1:4" ht="12.75">
      <c r="A149" s="5">
        <f t="shared" si="9"/>
        <v>20417.379446695224</v>
      </c>
      <c r="B149" s="4">
        <f t="shared" si="10"/>
        <v>-3.8355994126964603</v>
      </c>
      <c r="C149" s="4">
        <f aca="true" t="shared" si="11" ref="C149:C212">C148*10^0.01</f>
        <v>342.05545936046417</v>
      </c>
      <c r="D149" s="4">
        <f t="shared" si="8"/>
        <v>7178.369441593444</v>
      </c>
    </row>
    <row r="150" spans="1:4" ht="12.75">
      <c r="A150" s="5">
        <f t="shared" si="9"/>
        <v>20892.96130854032</v>
      </c>
      <c r="B150" s="4">
        <f t="shared" si="10"/>
        <v>-4.156818536356198</v>
      </c>
      <c r="C150" s="4">
        <f t="shared" si="11"/>
        <v>350.02295453493724</v>
      </c>
      <c r="D150" s="4">
        <f t="shared" si="8"/>
        <v>7104.214155742409</v>
      </c>
    </row>
    <row r="151" spans="1:4" ht="12.75">
      <c r="A151" s="5">
        <f t="shared" si="9"/>
        <v>21379.620895022246</v>
      </c>
      <c r="B151" s="4">
        <f t="shared" si="10"/>
        <v>-4.471049912150371</v>
      </c>
      <c r="C151" s="4">
        <f t="shared" si="11"/>
        <v>358.1760365130063</v>
      </c>
      <c r="D151" s="4">
        <f t="shared" si="8"/>
        <v>7030.991283047077</v>
      </c>
    </row>
    <row r="152" spans="1:4" ht="12.75">
      <c r="A152" s="5">
        <f t="shared" si="9"/>
        <v>21877.616239495448</v>
      </c>
      <c r="B152" s="4">
        <f t="shared" si="10"/>
        <v>-4.778777930801106</v>
      </c>
      <c r="C152" s="4">
        <f t="shared" si="11"/>
        <v>366.51902816665483</v>
      </c>
      <c r="D152" s="4">
        <f t="shared" si="8"/>
        <v>6958.690826111858</v>
      </c>
    </row>
    <row r="153" spans="1:4" ht="12.75">
      <c r="A153" s="5">
        <f t="shared" si="9"/>
        <v>22387.211385683317</v>
      </c>
      <c r="B153" s="4">
        <f t="shared" si="10"/>
        <v>-5.080444612600534</v>
      </c>
      <c r="C153" s="4">
        <f t="shared" si="11"/>
        <v>375.0563530604902</v>
      </c>
      <c r="D153" s="4">
        <f t="shared" si="8"/>
        <v>6887.302901306264</v>
      </c>
    </row>
    <row r="154" spans="1:4" ht="12.75">
      <c r="A154" s="5">
        <f t="shared" si="9"/>
        <v>22908.67652767765</v>
      </c>
      <c r="B154" s="4">
        <f t="shared" si="10"/>
        <v>-5.37645427443433</v>
      </c>
      <c r="C154" s="4">
        <f t="shared" si="11"/>
        <v>383.792537797176</v>
      </c>
      <c r="D154" s="4">
        <f t="shared" si="8"/>
        <v>6816.8177372448445</v>
      </c>
    </row>
    <row r="155" spans="1:4" ht="12.75">
      <c r="A155" s="5">
        <f t="shared" si="9"/>
        <v>23442.288153199137</v>
      </c>
      <c r="B155" s="4">
        <f t="shared" si="10"/>
        <v>-5.667177573271127</v>
      </c>
      <c r="C155" s="4">
        <f t="shared" si="11"/>
        <v>392.73221441749666</v>
      </c>
      <c r="D155" s="4">
        <f t="shared" si="8"/>
        <v>6747.225673278721</v>
      </c>
    </row>
    <row r="156" spans="1:4" ht="12.75">
      <c r="A156" s="5">
        <f t="shared" si="9"/>
        <v>23988.329190194818</v>
      </c>
      <c r="B156" s="4">
        <f t="shared" si="10"/>
        <v>-5.9529550232567265</v>
      </c>
      <c r="C156" s="4">
        <f t="shared" si="11"/>
        <v>401.88012285632686</v>
      </c>
      <c r="D156" s="4">
        <f t="shared" si="8"/>
        <v>6678.5171579986245</v>
      </c>
    </row>
    <row r="157" spans="1:4" ht="12.75">
      <c r="A157" s="5">
        <f t="shared" si="9"/>
        <v>24547.089156850216</v>
      </c>
      <c r="B157" s="4">
        <f t="shared" si="10"/>
        <v>-6.234100066406702</v>
      </c>
      <c r="C157" s="4">
        <f t="shared" si="11"/>
        <v>411.2411134558078</v>
      </c>
      <c r="D157" s="4">
        <f t="shared" si="8"/>
        <v>6610.682747749349</v>
      </c>
    </row>
    <row r="158" spans="1:4" ht="12.75">
      <c r="A158" s="5">
        <f t="shared" si="9"/>
        <v>25118.86431509571</v>
      </c>
      <c r="B158" s="4">
        <f t="shared" si="10"/>
        <v>-6.510901763106052</v>
      </c>
      <c r="C158" s="4">
        <f t="shared" si="11"/>
        <v>420.82014953706266</v>
      </c>
      <c r="D158" s="4">
        <f t="shared" si="8"/>
        <v>6543.713105155391</v>
      </c>
    </row>
    <row r="159" spans="1:4" ht="12.75">
      <c r="A159" s="5">
        <f t="shared" si="9"/>
        <v>25703.957827688544</v>
      </c>
      <c r="B159" s="4">
        <f t="shared" si="10"/>
        <v>-6.783627157479087</v>
      </c>
      <c r="C159" s="4">
        <f t="shared" si="11"/>
        <v>430.62231003181523</v>
      </c>
      <c r="D159" s="4">
        <f t="shared" si="8"/>
        <v>6477.598997657761</v>
      </c>
    </row>
    <row r="160" spans="1:4" ht="12.75">
      <c r="A160" s="5">
        <f t="shared" si="9"/>
        <v>26302.679918953723</v>
      </c>
      <c r="B160" s="4">
        <f t="shared" si="10"/>
        <v>-7.052523363634173</v>
      </c>
      <c r="C160" s="4">
        <f t="shared" si="11"/>
        <v>440.6527921753068</v>
      </c>
      <c r="D160" s="4">
        <f t="shared" si="8"/>
        <v>6412.33129606179</v>
      </c>
    </row>
    <row r="161" spans="1:4" ht="12.75">
      <c r="A161" s="5">
        <f t="shared" si="9"/>
        <v>26915.348039269058</v>
      </c>
      <c r="B161" s="4">
        <f t="shared" si="10"/>
        <v>-7.317819411387597</v>
      </c>
      <c r="C161" s="4">
        <f t="shared" si="11"/>
        <v>450.9169142619389</v>
      </c>
      <c r="D161" s="4">
        <f t="shared" si="8"/>
        <v>6347.900973095875</v>
      </c>
    </row>
    <row r="162" spans="1:4" ht="12.75">
      <c r="A162" s="5">
        <f t="shared" si="9"/>
        <v>27542.287033381563</v>
      </c>
      <c r="B162" s="4">
        <f t="shared" si="10"/>
        <v>-7.579727883996377</v>
      </c>
      <c r="C162" s="4">
        <f t="shared" si="11"/>
        <v>461.4201184651037</v>
      </c>
      <c r="D162" s="4">
        <f t="shared" si="8"/>
        <v>6284.299101981047</v>
      </c>
    </row>
    <row r="163" spans="1:4" ht="12.75">
      <c r="A163" s="5">
        <f t="shared" si="9"/>
        <v>28183.829312644433</v>
      </c>
      <c r="B163" s="4">
        <f t="shared" si="10"/>
        <v>-7.838446375420594</v>
      </c>
      <c r="C163" s="4">
        <f t="shared" si="11"/>
        <v>472.167973722696</v>
      </c>
      <c r="D163" s="4">
        <f t="shared" si="8"/>
        <v>6221.516855011309</v>
      </c>
    </row>
    <row r="164" spans="1:4" ht="12.75">
      <c r="A164" s="5">
        <f t="shared" si="9"/>
        <v>28840.315031265953</v>
      </c>
      <c r="B164" s="4">
        <f t="shared" si="10"/>
        <v>-8.094158790486532</v>
      </c>
      <c r="C164" s="4">
        <f t="shared" si="11"/>
        <v>483.16617868983803</v>
      </c>
      <c r="D164" s="4">
        <f t="shared" si="8"/>
        <v>6159.545502144672</v>
      </c>
    </row>
    <row r="165" spans="1:4" ht="12.75">
      <c r="A165" s="5">
        <f t="shared" si="9"/>
        <v>29512.092266663745</v>
      </c>
      <c r="B165" s="4">
        <f t="shared" si="10"/>
        <v>-8.347036507870843</v>
      </c>
      <c r="C165" s="4">
        <f t="shared" si="11"/>
        <v>494.42056476038186</v>
      </c>
      <c r="D165" s="4">
        <f t="shared" si="8"/>
        <v>6098.376409604804</v>
      </c>
    </row>
    <row r="166" spans="1:4" ht="12.75">
      <c r="A166" s="5">
        <f t="shared" si="9"/>
        <v>30199.517204020045</v>
      </c>
      <c r="B166" s="4">
        <f t="shared" si="10"/>
        <v>-8.597239422943646</v>
      </c>
      <c r="C166" s="4">
        <f t="shared" si="11"/>
        <v>505.9370991587915</v>
      </c>
      <c r="D166" s="4">
        <f t="shared" si="8"/>
        <v>6038.00103849331</v>
      </c>
    </row>
    <row r="167" spans="1:4" ht="12.75">
      <c r="A167" s="5">
        <f t="shared" si="9"/>
        <v>30902.954325135786</v>
      </c>
      <c r="B167" s="4">
        <f t="shared" si="10"/>
        <v>-8.844916885091958</v>
      </c>
      <c r="C167" s="4">
        <f t="shared" si="11"/>
        <v>517.7218881040444</v>
      </c>
      <c r="D167" s="4">
        <f t="shared" si="8"/>
        <v>5978.410943412541</v>
      </c>
    </row>
    <row r="168" spans="1:4" ht="12.75">
      <c r="A168" s="5">
        <f t="shared" si="9"/>
        <v>31622.776601683672</v>
      </c>
      <c r="B168" s="4">
        <f t="shared" si="10"/>
        <v>-9.090208542111517</v>
      </c>
      <c r="C168" s="4">
        <f t="shared" si="11"/>
        <v>529.7811800472293</v>
      </c>
      <c r="D168" s="4">
        <f t="shared" si="8"/>
        <v>5919.597771098957</v>
      </c>
    </row>
    <row r="169" spans="1:4" ht="12.75">
      <c r="A169" s="5">
        <f t="shared" si="9"/>
        <v>32359.3656929627</v>
      </c>
      <c r="B169" s="4">
        <f t="shared" si="10"/>
        <v>-9.33324510253774</v>
      </c>
      <c r="C169" s="4">
        <f t="shared" si="11"/>
        <v>542.1213689845582</v>
      </c>
      <c r="D169" s="4">
        <f t="shared" si="8"/>
        <v>5861.5532590670255</v>
      </c>
    </row>
    <row r="170" spans="1:4" ht="12.75">
      <c r="A170" s="5">
        <f t="shared" si="9"/>
        <v>33113.11214825898</v>
      </c>
      <c r="B170" s="4">
        <f t="shared" si="10"/>
        <v>-9.574149025331382</v>
      </c>
      <c r="C170" s="4">
        <f t="shared" si="11"/>
        <v>554.7489978475473</v>
      </c>
      <c r="D170" s="4">
        <f t="shared" si="8"/>
        <v>5804.26923426363</v>
      </c>
    </row>
    <row r="171" spans="1:4" ht="12.75">
      <c r="A171" s="5">
        <f t="shared" si="9"/>
        <v>33884.41561392012</v>
      </c>
      <c r="B171" s="4">
        <f t="shared" si="10"/>
        <v>-9.813035145097347</v>
      </c>
      <c r="C171" s="4">
        <f t="shared" si="11"/>
        <v>567.6707619721664</v>
      </c>
      <c r="D171" s="4">
        <f t="shared" si="8"/>
        <v>5747.737611733056</v>
      </c>
    </row>
    <row r="172" spans="1:4" ht="12.75">
      <c r="A172" s="5">
        <f t="shared" si="9"/>
        <v>34673.68504525303</v>
      </c>
      <c r="B172" s="4">
        <f t="shared" si="10"/>
        <v>-10.05001123995985</v>
      </c>
      <c r="C172" s="4">
        <f t="shared" si="11"/>
        <v>580.8935126487938</v>
      </c>
      <c r="D172" s="4">
        <f t="shared" si="8"/>
        <v>5691.950393292523</v>
      </c>
    </row>
    <row r="173" spans="1:4" ht="12.75">
      <c r="A173" s="5">
        <f t="shared" si="9"/>
        <v>35481.338923357405</v>
      </c>
      <c r="B173" s="4">
        <f t="shared" si="10"/>
        <v>-10.285178548314615</v>
      </c>
      <c r="C173" s="4">
        <f t="shared" si="11"/>
        <v>594.4242607548623</v>
      </c>
      <c r="D173" s="4">
        <f t="shared" si="8"/>
        <v>5636.899666218341</v>
      </c>
    </row>
    <row r="174" spans="1:4" ht="12.75">
      <c r="A174" s="5">
        <f t="shared" si="9"/>
        <v>36307.80547700999</v>
      </c>
      <c r="B174" s="4">
        <f t="shared" si="10"/>
        <v>-10.518632239904186</v>
      </c>
      <c r="C174" s="4">
        <f t="shared" si="11"/>
        <v>608.2701804721182</v>
      </c>
      <c r="D174" s="4">
        <f t="shared" si="8"/>
        <v>5582.5776019427385</v>
      </c>
    </row>
    <row r="175" spans="1:4" ht="12.75">
      <c r="A175" s="5">
        <f t="shared" si="9"/>
        <v>37153.5229097171</v>
      </c>
      <c r="B175" s="4">
        <f t="shared" si="10"/>
        <v>-10.750461845996245</v>
      </c>
      <c r="C175" s="4">
        <f t="shared" si="11"/>
        <v>622.4386130904682</v>
      </c>
      <c r="D175" s="4">
        <f t="shared" si="8"/>
        <v>5528.97645476139</v>
      </c>
    </row>
    <row r="176" spans="1:4" ht="12.75">
      <c r="A176" s="5">
        <f t="shared" si="9"/>
        <v>38018.93963205596</v>
      </c>
      <c r="B176" s="4">
        <f t="shared" si="10"/>
        <v>-10.980751652869806</v>
      </c>
      <c r="C176" s="4">
        <f t="shared" si="11"/>
        <v>636.9370709004277</v>
      </c>
      <c r="D176" s="4">
        <f t="shared" si="8"/>
        <v>5476.088560551798</v>
      </c>
    </row>
    <row r="177" spans="1:4" ht="12.75">
      <c r="A177" s="5">
        <f t="shared" si="9"/>
        <v>38904.514499427896</v>
      </c>
      <c r="B177" s="4">
        <f t="shared" si="10"/>
        <v>-11.209581062317003</v>
      </c>
      <c r="C177" s="4">
        <f t="shared" si="11"/>
        <v>651.7732411762374</v>
      </c>
      <c r="D177" s="4">
        <f t="shared" si="8"/>
        <v>5423.906335502517</v>
      </c>
    </row>
    <row r="178" spans="1:4" ht="12.75">
      <c r="A178" s="5">
        <f t="shared" si="9"/>
        <v>39810.71705534955</v>
      </c>
      <c r="B178" s="4">
        <f t="shared" si="10"/>
        <v>-11.43702492243673</v>
      </c>
      <c r="C178" s="4">
        <f t="shared" si="11"/>
        <v>666.9549902517576</v>
      </c>
      <c r="D178" s="4">
        <f t="shared" si="8"/>
        <v>5372.422274853415</v>
      </c>
    </row>
    <row r="179" spans="1:4" ht="12.75">
      <c r="A179" s="5">
        <f t="shared" si="9"/>
        <v>40738.027780411096</v>
      </c>
      <c r="B179" s="4">
        <f t="shared" si="10"/>
        <v>-11.66315383162187</v>
      </c>
      <c r="C179" s="4">
        <f t="shared" si="11"/>
        <v>682.4903676913023</v>
      </c>
      <c r="D179" s="4">
        <f t="shared" si="8"/>
        <v>5321.628951647033</v>
      </c>
    </row>
    <row r="180" spans="1:4" ht="12.75">
      <c r="A180" s="5">
        <f t="shared" si="9"/>
        <v>41686.938347033356</v>
      </c>
      <c r="B180" s="4">
        <f t="shared" si="10"/>
        <v>-11.888034418314655</v>
      </c>
      <c r="C180" s="4">
        <f t="shared" si="11"/>
        <v>698.3876105576248</v>
      </c>
      <c r="D180" s="4">
        <f t="shared" si="8"/>
        <v>5271.519015491198</v>
      </c>
    </row>
    <row r="181" spans="1:4" ht="12.75">
      <c r="A181" s="5">
        <f t="shared" si="9"/>
        <v>42657.951880159075</v>
      </c>
      <c r="B181" s="4">
        <f t="shared" si="10"/>
        <v>-12.111729598819865</v>
      </c>
      <c r="C181" s="4">
        <f t="shared" si="11"/>
        <v>714.6551477793179</v>
      </c>
      <c r="D181" s="4">
        <f t="shared" si="8"/>
        <v>5222.085191332998</v>
      </c>
    </row>
    <row r="182" spans="1:4" ht="12.75">
      <c r="A182" s="5">
        <f t="shared" si="9"/>
        <v>43651.5832240164</v>
      </c>
      <c r="B182" s="4">
        <f t="shared" si="10"/>
        <v>-12.334298815215497</v>
      </c>
      <c r="C182" s="4">
        <f t="shared" si="11"/>
        <v>731.3016046199427</v>
      </c>
      <c r="D182" s="4">
        <f t="shared" si="8"/>
        <v>5173.320278244328</v>
      </c>
    </row>
    <row r="183" spans="1:4" ht="12.75">
      <c r="A183" s="5">
        <f t="shared" si="9"/>
        <v>44668.35921509611</v>
      </c>
      <c r="B183" s="4">
        <f t="shared" si="10"/>
        <v>-12.555798255181598</v>
      </c>
      <c r="C183" s="4">
        <f t="shared" si="11"/>
        <v>748.3358072512582</v>
      </c>
      <c r="D183" s="4">
        <f t="shared" si="8"/>
        <v>5125.2171482191225</v>
      </c>
    </row>
    <row r="184" spans="1:4" ht="12.75">
      <c r="A184" s="5">
        <f t="shared" si="9"/>
        <v>45708.8189614873</v>
      </c>
      <c r="B184" s="4">
        <f t="shared" si="10"/>
        <v>-12.776281055375362</v>
      </c>
      <c r="C184" s="4">
        <f t="shared" si="11"/>
        <v>765.7667874329736</v>
      </c>
      <c r="D184" s="4">
        <f t="shared" si="8"/>
        <v>5077.768744982471</v>
      </c>
    </row>
    <row r="185" spans="1:4" ht="12.75">
      <c r="A185" s="5">
        <f t="shared" si="9"/>
        <v>46773.51412871961</v>
      </c>
      <c r="B185" s="4">
        <f t="shared" si="10"/>
        <v>-12.995797489810919</v>
      </c>
      <c r="C185" s="4">
        <f t="shared" si="11"/>
        <v>783.6037873015077</v>
      </c>
      <c r="D185" s="4">
        <f t="shared" si="8"/>
        <v>5030.968082811828</v>
      </c>
    </row>
    <row r="186" spans="1:4" ht="12.75">
      <c r="A186" s="5">
        <f t="shared" si="9"/>
        <v>47863.00923226362</v>
      </c>
      <c r="B186" s="4">
        <f t="shared" si="10"/>
        <v>-13.214395144552622</v>
      </c>
      <c r="C186" s="4">
        <f t="shared" si="11"/>
        <v>801.8562642702915</v>
      </c>
      <c r="D186" s="4">
        <f t="shared" si="8"/>
        <v>4984.808245370476</v>
      </c>
    </row>
    <row r="187" spans="1:4" ht="12.75">
      <c r="A187" s="5">
        <f t="shared" si="9"/>
        <v>48977.881936844395</v>
      </c>
      <c r="B187" s="4">
        <f t="shared" si="10"/>
        <v>-13.432119079898248</v>
      </c>
      <c r="C187" s="4">
        <f t="shared" si="11"/>
        <v>820.5338960442137</v>
      </c>
      <c r="D187" s="4">
        <f t="shared" si="8"/>
        <v>4939.282384553512</v>
      </c>
    </row>
    <row r="188" spans="1:4" ht="12.75">
      <c r="A188" s="5">
        <f t="shared" si="9"/>
        <v>50118.723362726996</v>
      </c>
      <c r="B188" s="4">
        <f t="shared" si="10"/>
        <v>-13.649011981111258</v>
      </c>
      <c r="C188" s="4">
        <f t="shared" si="11"/>
        <v>839.6465857508687</v>
      </c>
      <c r="D188" s="4">
        <f t="shared" si="8"/>
        <v>4894.383719346541</v>
      </c>
    </row>
    <row r="189" spans="1:4" ht="12.75">
      <c r="A189" s="5">
        <f t="shared" si="9"/>
        <v>51286.138399136245</v>
      </c>
      <c r="B189" s="4">
        <f t="shared" si="10"/>
        <v>-13.865114298657247</v>
      </c>
      <c r="C189" s="4">
        <f t="shared" si="11"/>
        <v>859.2044671913252</v>
      </c>
      <c r="D189" s="4">
        <f t="shared" si="8"/>
        <v>4850.105534697315</v>
      </c>
    </row>
    <row r="190" spans="1:4" ht="12.75">
      <c r="A190" s="5">
        <f t="shared" si="9"/>
        <v>52480.746024977016</v>
      </c>
      <c r="B190" s="4">
        <f t="shared" si="10"/>
        <v>-14.080464378807271</v>
      </c>
      <c r="C190" s="4">
        <f t="shared" si="11"/>
        <v>879.2179102132021</v>
      </c>
      <c r="D190" s="4">
        <f t="shared" si="8"/>
        <v>4806.441180400625</v>
      </c>
    </row>
    <row r="191" spans="1:4" ht="12.75">
      <c r="A191" s="5">
        <f t="shared" si="9"/>
        <v>53703.17963702502</v>
      </c>
      <c r="B191" s="4">
        <f t="shared" si="10"/>
        <v>-14.295098585388262</v>
      </c>
      <c r="C191" s="4">
        <f t="shared" si="11"/>
        <v>899.697526208899</v>
      </c>
      <c r="D191" s="4">
        <f t="shared" si="8"/>
        <v>4763.384069996597</v>
      </c>
    </row>
    <row r="192" spans="1:4" ht="12.75">
      <c r="A192" s="5">
        <f t="shared" si="9"/>
        <v>54954.0873857622</v>
      </c>
      <c r="B192" s="4">
        <f t="shared" si="10"/>
        <v>-14.509051413387441</v>
      </c>
      <c r="C192" s="4">
        <f t="shared" si="11"/>
        <v>920.6541737418964</v>
      </c>
      <c r="D192" s="4">
        <f t="shared" si="8"/>
        <v>4720.92767968277</v>
      </c>
    </row>
    <row r="193" spans="1:4" ht="12.75">
      <c r="A193" s="5">
        <f t="shared" si="9"/>
        <v>56234.13251903465</v>
      </c>
      <c r="B193" s="4">
        <f t="shared" si="10"/>
        <v>-14.722355595051885</v>
      </c>
      <c r="C193" s="4">
        <f t="shared" si="11"/>
        <v>942.0989643041105</v>
      </c>
      <c r="D193" s="4">
        <f t="shared" si="8"/>
        <v>4679.065547240161</v>
      </c>
    </row>
    <row r="194" spans="1:4" ht="12.75">
      <c r="A194" s="5">
        <f t="shared" si="9"/>
        <v>57543.993733715426</v>
      </c>
      <c r="B194" s="4">
        <f t="shared" si="10"/>
        <v>-14.935042199065776</v>
      </c>
      <c r="C194" s="4">
        <f t="shared" si="11"/>
        <v>964.0432682073525</v>
      </c>
      <c r="D194" s="4">
        <f t="shared" si="8"/>
        <v>4637.7912709736265</v>
      </c>
    </row>
    <row r="195" spans="1:4" ht="12.75">
      <c r="A195" s="5">
        <f t="shared" si="9"/>
        <v>58884.36553555862</v>
      </c>
      <c r="B195" s="4">
        <f t="shared" si="10"/>
        <v>-15.147140723335218</v>
      </c>
      <c r="C195" s="4">
        <f t="shared" si="11"/>
        <v>986.4987206120194</v>
      </c>
      <c r="D195" s="4">
        <f t="shared" si="8"/>
        <v>4597.098508666816</v>
      </c>
    </row>
    <row r="196" spans="1:4" ht="12.75">
      <c r="A196" s="5">
        <f t="shared" si="9"/>
        <v>60255.958607435496</v>
      </c>
      <c r="B196" s="4">
        <f t="shared" si="10"/>
        <v>-15.358679181863298</v>
      </c>
      <c r="C196" s="4">
        <f t="shared" si="11"/>
        <v>1009.477227696209</v>
      </c>
      <c r="D196" s="4">
        <f t="shared" si="8"/>
        <v>4556.98097655201</v>
      </c>
    </row>
    <row r="197" spans="1:4" ht="12.75">
      <c r="A197" s="5">
        <f t="shared" si="9"/>
        <v>61659.50018614793</v>
      </c>
      <c r="B197" s="4">
        <f t="shared" si="10"/>
        <v>-15.569684186155644</v>
      </c>
      <c r="C197" s="4">
        <f t="shared" si="11"/>
        <v>1032.9909729685337</v>
      </c>
      <c r="D197" s="4">
        <f t="shared" si="8"/>
        <v>4517.4324482951515</v>
      </c>
    </row>
    <row r="198" spans="1:4" ht="12.75">
      <c r="A198" s="5">
        <f t="shared" si="9"/>
        <v>63095.73444801903</v>
      </c>
      <c r="B198" s="4">
        <f t="shared" si="10"/>
        <v>-15.780181021558503</v>
      </c>
      <c r="C198" s="4">
        <f t="shared" si="11"/>
        <v>1057.0524237279785</v>
      </c>
      <c r="D198" s="4">
        <f t="shared" si="8"/>
        <v>4478.446753996376</v>
      </c>
    </row>
    <row r="199" spans="1:4" ht="12.75">
      <c r="A199" s="5">
        <f t="shared" si="9"/>
        <v>64565.422903465245</v>
      </c>
      <c r="B199" s="4">
        <f t="shared" si="10"/>
        <v>-15.990193718897018</v>
      </c>
      <c r="C199" s="4">
        <f t="shared" si="11"/>
        <v>1081.6743376742268</v>
      </c>
      <c r="D199" s="4">
        <f t="shared" si="8"/>
        <v>4440.017779206369</v>
      </c>
    </row>
    <row r="200" spans="1:4" ht="12.75">
      <c r="A200" s="5">
        <f t="shared" si="9"/>
        <v>66069.34480075928</v>
      </c>
      <c r="B200" s="4">
        <f t="shared" si="10"/>
        <v>-16.199745121750247</v>
      </c>
      <c r="C200" s="4">
        <f t="shared" si="11"/>
        <v>1106.8697696719623</v>
      </c>
      <c r="D200" s="4">
        <f t="shared" si="8"/>
        <v>4402.139463958867</v>
      </c>
    </row>
    <row r="201" spans="1:4" ht="12.75">
      <c r="A201" s="5">
        <f t="shared" si="9"/>
        <v>67608.29753919785</v>
      </c>
      <c r="B201" s="4">
        <f t="shared" si="10"/>
        <v>-16.40885694967142</v>
      </c>
      <c r="C201" s="4">
        <f t="shared" si="11"/>
        <v>1132.6520786727315</v>
      </c>
      <c r="D201" s="4">
        <f t="shared" si="8"/>
        <v>4364.805801819601</v>
      </c>
    </row>
    <row r="202" spans="1:4" ht="12.75">
      <c r="A202" s="5">
        <f t="shared" si="9"/>
        <v>69183.09709189332</v>
      </c>
      <c r="B202" s="4">
        <f t="shared" si="10"/>
        <v>-16.61754985763659</v>
      </c>
      <c r="C202" s="4">
        <f t="shared" si="11"/>
        <v>1159.0349347980355</v>
      </c>
      <c r="D202" s="4">
        <f t="shared" si="8"/>
        <v>4328.0108389520465</v>
      </c>
    </row>
    <row r="203" spans="1:4" ht="12.75">
      <c r="A203" s="5">
        <f t="shared" si="9"/>
        <v>70794.57843841345</v>
      </c>
      <c r="B203" s="4">
        <f t="shared" si="10"/>
        <v>-16.825843491981704</v>
      </c>
      <c r="C203" s="4">
        <f t="shared" si="11"/>
        <v>1186.0323265874104</v>
      </c>
      <c r="D203" s="4">
        <f t="shared" si="8"/>
        <v>4291.748673200267</v>
      </c>
    </row>
    <row r="204" spans="1:4" ht="12.75">
      <c r="A204" s="5">
        <f t="shared" si="9"/>
        <v>72443.59600749865</v>
      </c>
      <c r="B204" s="4">
        <f t="shared" si="10"/>
        <v>-17.033756543067422</v>
      </c>
      <c r="C204" s="4">
        <f t="shared" si="11"/>
        <v>1213.6585684153358</v>
      </c>
      <c r="D204" s="4">
        <f t="shared" si="8"/>
        <v>4256.013453189204</v>
      </c>
    </row>
    <row r="205" spans="1:4" ht="12.75">
      <c r="A205" s="5">
        <f t="shared" si="9"/>
        <v>74131.02413009139</v>
      </c>
      <c r="B205" s="4">
        <f t="shared" si="10"/>
        <v>-17.241306794891802</v>
      </c>
      <c r="C205" s="4">
        <f t="shared" si="11"/>
        <v>1241.9283080809053</v>
      </c>
      <c r="D205" s="4">
        <f t="shared" si="8"/>
        <v>4220.799377442713</v>
      </c>
    </row>
    <row r="206" spans="1:4" ht="12.75">
      <c r="A206" s="5">
        <f t="shared" si="9"/>
        <v>75857.757502918</v>
      </c>
      <c r="B206" s="4">
        <f t="shared" si="10"/>
        <v>-17.448511171854072</v>
      </c>
      <c r="C206" s="4">
        <f t="shared" si="11"/>
        <v>1270.8565345742838</v>
      </c>
      <c r="D206" s="4">
        <f t="shared" si="8"/>
        <v>4186.10069351968</v>
      </c>
    </row>
    <row r="207" spans="1:4" ht="12.75">
      <c r="A207" s="5">
        <f t="shared" si="9"/>
        <v>77624.71166286878</v>
      </c>
      <c r="B207" s="4">
        <f t="shared" si="10"/>
        <v>-17.655385782856662</v>
      </c>
      <c r="C207" s="4">
        <f t="shared" si="11"/>
        <v>1300.4585860240686</v>
      </c>
      <c r="D207" s="4">
        <f t="shared" si="8"/>
        <v>4151.911697168527</v>
      </c>
    </row>
    <row r="208" spans="1:4" ht="12.75">
      <c r="A208" s="5">
        <f t="shared" si="9"/>
        <v>79432.82347242774</v>
      </c>
      <c r="B208" s="4">
        <f t="shared" si="10"/>
        <v>-17.86194596291866</v>
      </c>
      <c r="C208" s="4">
        <f t="shared" si="11"/>
        <v>1330.7501578297677</v>
      </c>
      <c r="D208" s="4">
        <f t="shared" si="8"/>
        <v>4118.226731500423</v>
      </c>
    </row>
    <row r="209" spans="1:4" ht="12.75">
      <c r="A209" s="5">
        <f t="shared" si="9"/>
        <v>81283.0516164095</v>
      </c>
      <c r="B209" s="4">
        <f t="shared" si="10"/>
        <v>-18.06820631246059</v>
      </c>
      <c r="C209" s="4">
        <f t="shared" si="11"/>
        <v>1361.7473109837088</v>
      </c>
      <c r="D209" s="4">
        <f t="shared" si="8"/>
        <v>4085.0401861814885</v>
      </c>
    </row>
    <row r="210" spans="1:4" ht="12.75">
      <c r="A210" s="5">
        <f t="shared" si="9"/>
        <v>83176.37711026667</v>
      </c>
      <c r="B210" s="4">
        <f t="shared" si="10"/>
        <v>-18.274180734408674</v>
      </c>
      <c r="C210" s="4">
        <f t="shared" si="11"/>
        <v>1393.4664805867899</v>
      </c>
      <c r="D210" s="4">
        <f t="shared" si="8"/>
        <v>4052.3464966443207</v>
      </c>
    </row>
    <row r="211" spans="1:4" ht="12.75">
      <c r="A211" s="5">
        <f t="shared" si="9"/>
        <v>85113.8038202372</v>
      </c>
      <c r="B211" s="4">
        <f t="shared" si="10"/>
        <v>-18.479882469255678</v>
      </c>
      <c r="C211" s="4">
        <f t="shared" si="11"/>
        <v>1425.9244845625876</v>
      </c>
      <c r="D211" s="4">
        <f aca="true" t="shared" si="12" ref="D211:D274">SQRT(C211*$B$14*$D$14*(C211+$B$14))/(2*$B$9*PI()*C211*$B$14*$D$14*10^-6)</f>
        <v>4020.1401433190867</v>
      </c>
    </row>
    <row r="212" spans="1:4" ht="12.75">
      <c r="A212" s="5">
        <f aca="true" t="shared" si="13" ref="A212:A218">A211*10^0.01</f>
        <v>87096.3589956076</v>
      </c>
      <c r="B212" s="4">
        <f aca="true" t="shared" si="14" ref="B212:B218">20*LOG($E$9/SQRT(1+(($C$9/$D$9)^2)*(A212/$C$9-$C$9/A212)^2))</f>
        <v>-18.685324128205565</v>
      </c>
      <c r="C212" s="4">
        <f t="shared" si="11"/>
        <v>1459.1385325744423</v>
      </c>
      <c r="D212" s="4">
        <f t="shared" si="12"/>
        <v>3988.415650884503</v>
      </c>
    </row>
    <row r="213" spans="1:4" ht="12.75">
      <c r="A213" s="5">
        <f t="shared" si="13"/>
        <v>89125.09381337409</v>
      </c>
      <c r="B213" s="4">
        <f t="shared" si="14"/>
        <v>-18.890517724520034</v>
      </c>
      <c r="C213" s="4">
        <f aca="true" t="shared" si="15" ref="C213:C218">C212*10^0.01</f>
        <v>1493.1262351502496</v>
      </c>
      <c r="D213" s="4">
        <f t="shared" si="12"/>
        <v>3957.167587538937</v>
      </c>
    </row>
    <row r="214" spans="1:4" ht="12.75">
      <c r="A214" s="5">
        <f t="shared" si="13"/>
        <v>91201.08393559049</v>
      </c>
      <c r="B214" s="4">
        <f t="shared" si="14"/>
        <v>-19.095474703176563</v>
      </c>
      <c r="C214" s="4">
        <f t="shared" si="15"/>
        <v>1527.9056130197957</v>
      </c>
      <c r="D214" s="4">
        <f t="shared" si="12"/>
        <v>3926.3905642918817</v>
      </c>
    </row>
    <row r="215" spans="1:4" ht="12.75">
      <c r="A215" s="5">
        <f t="shared" si="13"/>
        <v>93325.4300796986</v>
      </c>
      <c r="B215" s="4">
        <f t="shared" si="14"/>
        <v>-19.30020596893993</v>
      </c>
      <c r="C215" s="4">
        <f t="shared" si="15"/>
        <v>1563.4951066695867</v>
      </c>
      <c r="D215" s="4">
        <f t="shared" si="12"/>
        <v>3896.079234276085</v>
      </c>
    </row>
    <row r="216" spans="1:4" ht="12.75">
      <c r="A216" s="5">
        <f t="shared" si="13"/>
        <v>95499.25860214308</v>
      </c>
      <c r="B216" s="4">
        <f t="shared" si="14"/>
        <v>-19.504721912942134</v>
      </c>
      <c r="C216" s="4">
        <f t="shared" si="15"/>
        <v>1599.913586120238</v>
      </c>
      <c r="D216" s="4">
        <f t="shared" si="12"/>
        <v>3866.2282920804887</v>
      </c>
    </row>
    <row r="217" spans="1:4" ht="12.75">
      <c r="A217" s="5">
        <f t="shared" si="13"/>
        <v>97723.72209558054</v>
      </c>
      <c r="B217" s="4">
        <f t="shared" si="14"/>
        <v>-19.70903243785903</v>
      </c>
      <c r="C217" s="4">
        <f t="shared" si="15"/>
        <v>1637.1803609316103</v>
      </c>
      <c r="D217" s="4">
        <f t="shared" si="12"/>
        <v>3836.832473104244</v>
      </c>
    </row>
    <row r="218" spans="1:4" ht="12.75">
      <c r="A218" s="5">
        <f t="shared" si="13"/>
        <v>99999.99999999946</v>
      </c>
      <c r="B218" s="4">
        <f t="shared" si="14"/>
        <v>-19.913146981766058</v>
      </c>
      <c r="C218" s="4">
        <f t="shared" si="15"/>
        <v>1675.3151904409924</v>
      </c>
      <c r="D218" s="4">
        <f t="shared" si="12"/>
        <v>3807.886552931962</v>
      </c>
    </row>
    <row r="219" spans="3:4" ht="12.75">
      <c r="C219" s="4">
        <f aca="true" t="shared" si="16" ref="C219:C277">C218*10^0.01</f>
        <v>1714.3382942397645</v>
      </c>
      <c r="D219" s="4">
        <f t="shared" si="12"/>
        <v>3779.3853467303734</v>
      </c>
    </row>
    <row r="220" spans="3:4" ht="12.75">
      <c r="C220" s="4">
        <f t="shared" si="16"/>
        <v>1754.2703628940926</v>
      </c>
      <c r="D220" s="4">
        <f t="shared" si="12"/>
        <v>3751.3237086665426</v>
      </c>
    </row>
    <row r="221" spans="3:4" ht="12.75">
      <c r="C221" s="4">
        <f t="shared" si="16"/>
        <v>1795.1325689153405</v>
      </c>
      <c r="D221" s="4">
        <f t="shared" si="12"/>
        <v>3723.696531347778</v>
      </c>
    </row>
    <row r="222" spans="3:4" ht="12.75">
      <c r="C222" s="4">
        <f t="shared" si="16"/>
        <v>1836.9465779860159</v>
      </c>
      <c r="D222" s="4">
        <f t="shared" si="12"/>
        <v>3696.498745283326</v>
      </c>
    </row>
    <row r="223" spans="3:4" ht="12.75">
      <c r="C223" s="4">
        <f t="shared" si="16"/>
        <v>1879.7345604472018</v>
      </c>
      <c r="D223" s="4">
        <f t="shared" si="12"/>
        <v>3669.7253183679345</v>
      </c>
    </row>
    <row r="224" spans="3:4" ht="12.75">
      <c r="C224" s="4">
        <f t="shared" si="16"/>
        <v>1923.5192030535652</v>
      </c>
      <c r="D224" s="4">
        <f t="shared" si="12"/>
        <v>3643.3712553873543</v>
      </c>
    </row>
    <row r="225" spans="3:4" ht="12.75">
      <c r="C225" s="4">
        <f t="shared" si="16"/>
        <v>1968.3237210021741</v>
      </c>
      <c r="D225" s="4">
        <f t="shared" si="12"/>
        <v>3617.4315975457826</v>
      </c>
    </row>
    <row r="226" spans="3:4" ht="12.75">
      <c r="C226" s="4">
        <f t="shared" si="16"/>
        <v>2014.171870241503</v>
      </c>
      <c r="D226" s="4">
        <f t="shared" si="12"/>
        <v>3591.9014220152862</v>
      </c>
    </row>
    <row r="227" spans="3:4" ht="12.75">
      <c r="C227" s="4">
        <f t="shared" si="16"/>
        <v>2061.0879600671506</v>
      </c>
      <c r="D227" s="4">
        <f t="shared" si="12"/>
        <v>3566.775841507145</v>
      </c>
    </row>
    <row r="228" spans="3:4" ht="12.75">
      <c r="C228" s="4">
        <f t="shared" si="16"/>
        <v>2109.0968660109497</v>
      </c>
      <c r="D228" s="4">
        <f t="shared" si="12"/>
        <v>3542.050003865096</v>
      </c>
    </row>
    <row r="229" spans="3:4" ht="12.75">
      <c r="C229" s="4">
        <f t="shared" si="16"/>
        <v>2158.2240430303054</v>
      </c>
      <c r="D229" s="4">
        <f t="shared" si="12"/>
        <v>3517.7190916803775</v>
      </c>
    </row>
    <row r="230" spans="3:4" ht="12.75">
      <c r="C230" s="4">
        <f t="shared" si="16"/>
        <v>2208.495539004748</v>
      </c>
      <c r="D230" s="4">
        <f t="shared" si="12"/>
        <v>3493.7783219284665</v>
      </c>
    </row>
    <row r="231" spans="3:4" ht="12.75">
      <c r="C231" s="4">
        <f t="shared" si="16"/>
        <v>2259.9380085468656</v>
      </c>
      <c r="D231" s="4">
        <f t="shared" si="12"/>
        <v>3470.22294562738</v>
      </c>
    </row>
    <row r="232" spans="3:4" ht="12.75">
      <c r="C232" s="4">
        <f t="shared" si="16"/>
        <v>2312.5787271349304</v>
      </c>
      <c r="D232" s="4">
        <f t="shared" si="12"/>
        <v>3447.0482475173526</v>
      </c>
    </row>
    <row r="233" spans="3:4" ht="12.75">
      <c r="C233" s="4">
        <f t="shared" si="16"/>
        <v>2366.4456055747205</v>
      </c>
      <c r="D233" s="4">
        <f t="shared" si="12"/>
        <v>3424.249545761722</v>
      </c>
    </row>
    <row r="234" spans="3:4" ht="12.75">
      <c r="C234" s="4">
        <f t="shared" si="16"/>
        <v>2421.567204798197</v>
      </c>
      <c r="D234" s="4">
        <f t="shared" si="12"/>
        <v>3401.8221916687453</v>
      </c>
    </row>
    <row r="235" spans="3:4" ht="12.75">
      <c r="C235" s="4">
        <f t="shared" si="16"/>
        <v>2477.9727510068888</v>
      </c>
      <c r="D235" s="4">
        <f t="shared" si="12"/>
        <v>3379.7615694341325</v>
      </c>
    </row>
    <row r="236" spans="3:4" ht="12.75">
      <c r="C236" s="4">
        <f t="shared" si="16"/>
        <v>2535.692151168011</v>
      </c>
      <c r="D236" s="4">
        <f t="shared" si="12"/>
        <v>3358.0630959039777</v>
      </c>
    </row>
    <row r="237" spans="3:4" ht="12.75">
      <c r="C237" s="4">
        <f t="shared" si="16"/>
        <v>2594.7560088715363</v>
      </c>
      <c r="D237" s="4">
        <f t="shared" si="12"/>
        <v>3336.7222203577676</v>
      </c>
    </row>
    <row r="238" spans="3:4" ht="12.75">
      <c r="C238" s="4">
        <f t="shared" si="16"/>
        <v>2655.195640556621</v>
      </c>
      <c r="D238" s="4">
        <f t="shared" si="12"/>
        <v>3315.7344243111334</v>
      </c>
    </row>
    <row r="239" spans="3:4" ht="12.75">
      <c r="C239" s="4">
        <f t="shared" si="16"/>
        <v>2717.0430921159987</v>
      </c>
      <c r="D239" s="4">
        <f t="shared" si="12"/>
        <v>3295.0952213379396</v>
      </c>
    </row>
    <row r="240" spans="3:4" ht="12.75">
      <c r="C240" s="4">
        <f t="shared" si="16"/>
        <v>2780.331155887133</v>
      </c>
      <c r="D240" s="4">
        <f t="shared" si="12"/>
        <v>3274.8001569113253</v>
      </c>
    </row>
    <row r="241" spans="3:4" ht="12.75">
      <c r="C241" s="4">
        <f t="shared" si="16"/>
        <v>2845.0933880391517</v>
      </c>
      <c r="D241" s="4">
        <f t="shared" si="12"/>
        <v>3254.844808263235</v>
      </c>
    </row>
    <row r="242" spans="3:4" ht="12.75">
      <c r="C242" s="4">
        <f t="shared" si="16"/>
        <v>2911.3641263647723</v>
      </c>
      <c r="D242" s="4">
        <f t="shared" si="12"/>
        <v>3235.2247842619877</v>
      </c>
    </row>
    <row r="243" spans="3:4" ht="12.75">
      <c r="C243" s="4">
        <f t="shared" si="16"/>
        <v>2979.1785084866515</v>
      </c>
      <c r="D243" s="4">
        <f t="shared" si="12"/>
        <v>3215.935725307389</v>
      </c>
    </row>
    <row r="244" spans="3:4" ht="12.75">
      <c r="C244" s="4">
        <f t="shared" si="16"/>
        <v>3048.57249048782</v>
      </c>
      <c r="D244" s="4">
        <f t="shared" si="12"/>
        <v>3196.9733032428458</v>
      </c>
    </row>
    <row r="245" spans="3:4" ht="12.75">
      <c r="C245" s="4">
        <f t="shared" si="16"/>
        <v>3119.582865976072</v>
      </c>
      <c r="D245" s="4">
        <f t="shared" si="12"/>
        <v>3178.333221283986</v>
      </c>
    </row>
    <row r="246" spans="3:4" ht="12.75">
      <c r="C246" s="4">
        <f t="shared" si="16"/>
        <v>3192.247285592425</v>
      </c>
      <c r="D246" s="4">
        <f t="shared" si="12"/>
        <v>3160.0112139631524</v>
      </c>
    </row>
    <row r="247" spans="3:4" ht="12.75">
      <c r="C247" s="4">
        <f t="shared" si="16"/>
        <v>3266.604276973988</v>
      </c>
      <c r="D247" s="4">
        <f t="shared" si="12"/>
        <v>3142.0030470892298</v>
      </c>
    </row>
    <row r="248" spans="3:4" ht="12.75">
      <c r="C248" s="4">
        <f t="shared" si="16"/>
        <v>3342.6932651818215</v>
      </c>
      <c r="D248" s="4">
        <f t="shared" si="12"/>
        <v>3124.3045177221634</v>
      </c>
    </row>
    <row r="249" spans="3:4" ht="12.75">
      <c r="C249" s="4">
        <f t="shared" si="16"/>
        <v>3420.5545936046306</v>
      </c>
      <c r="D249" s="4">
        <f t="shared" si="12"/>
        <v>3106.9114541615554</v>
      </c>
    </row>
    <row r="250" spans="3:4" ht="12.75">
      <c r="C250" s="4">
        <f t="shared" si="16"/>
        <v>3500.229545349361</v>
      </c>
      <c r="D250" s="4">
        <f t="shared" si="12"/>
        <v>3089.8197159486663</v>
      </c>
    </row>
    <row r="251" spans="3:4" ht="12.75">
      <c r="C251" s="4">
        <f t="shared" si="16"/>
        <v>3581.7603651300515</v>
      </c>
      <c r="D251" s="4">
        <f t="shared" si="12"/>
        <v>3073.025193881172</v>
      </c>
    </row>
    <row r="252" spans="3:4" ht="12.75">
      <c r="C252" s="4">
        <f t="shared" si="16"/>
        <v>3665.1902816665365</v>
      </c>
      <c r="D252" s="4">
        <f t="shared" si="12"/>
        <v>3056.5238100399847</v>
      </c>
    </row>
    <row r="253" spans="3:4" ht="12.75">
      <c r="C253" s="4">
        <f t="shared" si="16"/>
        <v>3750.5635306048903</v>
      </c>
      <c r="D253" s="4">
        <f t="shared" si="12"/>
        <v>3040.311517827438</v>
      </c>
    </row>
    <row r="254" spans="3:4" ht="12.75">
      <c r="C254" s="4">
        <f t="shared" si="16"/>
        <v>3837.925377971748</v>
      </c>
      <c r="D254" s="4">
        <f t="shared" si="12"/>
        <v>3024.3843020161326</v>
      </c>
    </row>
    <row r="255" spans="3:4" ht="12.75">
      <c r="C255" s="4">
        <f t="shared" si="16"/>
        <v>3927.322144174954</v>
      </c>
      <c r="D255" s="4">
        <f t="shared" si="12"/>
        <v>3008.7381788077146</v>
      </c>
    </row>
    <row r="256" spans="3:4" ht="12.75">
      <c r="C256" s="4">
        <f t="shared" si="16"/>
        <v>4018.801228563256</v>
      </c>
      <c r="D256" s="4">
        <f t="shared" si="12"/>
        <v>2993.36919590087</v>
      </c>
    </row>
    <row r="257" spans="3:4" ht="12.75">
      <c r="C257" s="4">
        <f t="shared" si="16"/>
        <v>4112.411134558065</v>
      </c>
      <c r="D257" s="4">
        <f t="shared" si="12"/>
        <v>2978.2734325677857</v>
      </c>
    </row>
    <row r="258" spans="3:4" ht="12.75">
      <c r="C258" s="4">
        <f t="shared" si="16"/>
        <v>4208.201495370613</v>
      </c>
      <c r="D258" s="4">
        <f t="shared" si="12"/>
        <v>2963.4469997383544</v>
      </c>
    </row>
    <row r="259" spans="3:4" ht="12.75">
      <c r="C259" s="4">
        <f t="shared" si="16"/>
        <v>4306.223100318139</v>
      </c>
      <c r="D259" s="4">
        <f t="shared" si="12"/>
        <v>2948.8860400913586</v>
      </c>
    </row>
    <row r="260" spans="3:4" ht="12.75">
      <c r="C260" s="4">
        <f t="shared" si="16"/>
        <v>4406.527921753054</v>
      </c>
      <c r="D260" s="4">
        <f t="shared" si="12"/>
        <v>2934.5867281519145</v>
      </c>
    </row>
    <row r="261" spans="3:4" ht="12.75">
      <c r="C261" s="4">
        <f t="shared" si="16"/>
        <v>4509.169142619376</v>
      </c>
      <c r="D261" s="4">
        <f t="shared" si="12"/>
        <v>2920.5452703944115</v>
      </c>
    </row>
    <row r="262" spans="3:4" ht="12.75">
      <c r="C262" s="4">
        <f t="shared" si="16"/>
        <v>4614.201184651023</v>
      </c>
      <c r="D262" s="4">
        <f t="shared" si="12"/>
        <v>2906.757905350218</v>
      </c>
    </row>
    <row r="263" spans="3:4" ht="12.75">
      <c r="C263" s="4">
        <f t="shared" si="16"/>
        <v>4721.679737226946</v>
      </c>
      <c r="D263" s="4">
        <f t="shared" si="12"/>
        <v>2893.2209037194157</v>
      </c>
    </row>
    <row r="264" spans="3:4" ht="12.75">
      <c r="C264" s="4">
        <f t="shared" si="16"/>
        <v>4831.661786898366</v>
      </c>
      <c r="D264" s="4">
        <f t="shared" si="12"/>
        <v>2879.930568485823</v>
      </c>
    </row>
    <row r="265" spans="3:4" ht="12.75">
      <c r="C265" s="4">
        <f t="shared" si="16"/>
        <v>4944.205647603804</v>
      </c>
      <c r="D265" s="4">
        <f t="shared" si="12"/>
        <v>2866.883235034599</v>
      </c>
    </row>
    <row r="266" spans="3:4" ht="12.75">
      <c r="C266" s="4">
        <f t="shared" si="16"/>
        <v>5059.370991587901</v>
      </c>
      <c r="D266" s="4">
        <f t="shared" si="12"/>
        <v>2854.0752712717026</v>
      </c>
    </row>
    <row r="267" spans="3:4" ht="12.75">
      <c r="C267" s="4">
        <f t="shared" si="16"/>
        <v>5177.218881040429</v>
      </c>
      <c r="D267" s="4">
        <f t="shared" si="12"/>
        <v>2841.5030777445045</v>
      </c>
    </row>
    <row r="268" spans="3:4" ht="12.75">
      <c r="C268" s="4">
        <f t="shared" si="16"/>
        <v>5297.811800472277</v>
      </c>
      <c r="D268" s="4">
        <f t="shared" si="12"/>
        <v>2829.1630877628786</v>
      </c>
    </row>
    <row r="269" spans="3:4" ht="12.75">
      <c r="C269" s="4">
        <f t="shared" si="16"/>
        <v>5421.2136898455665</v>
      </c>
      <c r="D269" s="4">
        <f t="shared" si="12"/>
        <v>2817.051767520067</v>
      </c>
    </row>
    <row r="270" spans="3:4" ht="12.75">
      <c r="C270" s="4">
        <f t="shared" si="16"/>
        <v>5547.489978475458</v>
      </c>
      <c r="D270" s="4">
        <f t="shared" si="12"/>
        <v>2805.1656162126933</v>
      </c>
    </row>
    <row r="271" spans="3:4" ht="12.75">
      <c r="C271" s="4">
        <f t="shared" si="16"/>
        <v>5676.7076197216475</v>
      </c>
      <c r="D271" s="4">
        <f t="shared" si="12"/>
        <v>2793.50116615925</v>
      </c>
    </row>
    <row r="272" spans="3:4" ht="12.75">
      <c r="C272" s="4">
        <f t="shared" si="16"/>
        <v>5808.9351264879215</v>
      </c>
      <c r="D272" s="4">
        <f t="shared" si="12"/>
        <v>2782.0549829164593</v>
      </c>
    </row>
    <row r="273" spans="3:4" ht="12.75">
      <c r="C273" s="4">
        <f t="shared" si="16"/>
        <v>5944.2426075486055</v>
      </c>
      <c r="D273" s="4">
        <f t="shared" si="12"/>
        <v>2770.8236653928834</v>
      </c>
    </row>
    <row r="274" spans="3:4" ht="12.75">
      <c r="C274" s="4">
        <f t="shared" si="16"/>
        <v>6082.701804721165</v>
      </c>
      <c r="D274" s="4">
        <f t="shared" si="12"/>
        <v>2759.803845959216</v>
      </c>
    </row>
    <row r="275" spans="3:4" ht="12.75">
      <c r="C275" s="4">
        <f t="shared" si="16"/>
        <v>6224.386130904664</v>
      </c>
      <c r="D275" s="4">
        <f aca="true" t="shared" si="17" ref="D275:D302">SQRT(C275*$B$14*$D$14*(C275+$B$14))/(2*$B$9*PI()*C275*$B$14*$D$14*10^-6)</f>
        <v>2748.9921905546753</v>
      </c>
    </row>
    <row r="276" spans="3:4" ht="12.75">
      <c r="C276" s="4">
        <f t="shared" si="16"/>
        <v>6369.37070900426</v>
      </c>
      <c r="D276" s="4">
        <f t="shared" si="17"/>
        <v>2738.385398788971</v>
      </c>
    </row>
    <row r="277" spans="3:4" ht="12.75">
      <c r="C277" s="4">
        <f t="shared" si="16"/>
        <v>6517.7324117623575</v>
      </c>
      <c r="D277" s="4">
        <f t="shared" si="17"/>
        <v>2727.9802040393256</v>
      </c>
    </row>
    <row r="278" spans="3:4" ht="12.75">
      <c r="C278" s="4">
        <f aca="true" t="shared" si="18" ref="C278:C302">C277*10^0.01</f>
        <v>6669.549902517559</v>
      </c>
      <c r="D278" s="4">
        <f t="shared" si="17"/>
        <v>2717.773373542047</v>
      </c>
    </row>
    <row r="279" spans="3:4" ht="12.75">
      <c r="C279" s="4">
        <f t="shared" si="18"/>
        <v>6824.903676913004</v>
      </c>
      <c r="D279" s="4">
        <f t="shared" si="17"/>
        <v>2707.761708478203</v>
      </c>
    </row>
    <row r="280" spans="3:4" ht="12.75">
      <c r="C280" s="4">
        <f t="shared" si="18"/>
        <v>6983.876105576229</v>
      </c>
      <c r="D280" s="4">
        <f t="shared" si="17"/>
        <v>2697.942044052936</v>
      </c>
    </row>
    <row r="281" spans="3:4" ht="12.75">
      <c r="C281" s="4">
        <f t="shared" si="18"/>
        <v>7146.5514777931585</v>
      </c>
      <c r="D281" s="4">
        <f t="shared" si="17"/>
        <v>2688.3112495680152</v>
      </c>
    </row>
    <row r="282" spans="3:4" ht="12.75">
      <c r="C282" s="4">
        <f t="shared" si="18"/>
        <v>7313.016046199406</v>
      </c>
      <c r="D282" s="4">
        <f t="shared" si="17"/>
        <v>2678.866228487231</v>
      </c>
    </row>
    <row r="283" spans="3:4" ht="12.75">
      <c r="C283" s="4">
        <f t="shared" si="18"/>
        <v>7483.35807251256</v>
      </c>
      <c r="D283" s="4">
        <f t="shared" si="17"/>
        <v>2669.603918494266</v>
      </c>
    </row>
    <row r="284" spans="3:4" ht="12.75">
      <c r="C284" s="4">
        <f t="shared" si="18"/>
        <v>7657.667874329714</v>
      </c>
      <c r="D284" s="4">
        <f t="shared" si="17"/>
        <v>2660.521291542711</v>
      </c>
    </row>
    <row r="285" spans="3:4" ht="12.75">
      <c r="C285" s="4">
        <f t="shared" si="18"/>
        <v>7836.037873015055</v>
      </c>
      <c r="D285" s="4">
        <f t="shared" si="17"/>
        <v>2651.61535389791</v>
      </c>
    </row>
    <row r="286" spans="3:4" ht="12.75">
      <c r="C286" s="4">
        <f t="shared" si="18"/>
        <v>8018.562642702892</v>
      </c>
      <c r="D286" s="4">
        <f t="shared" si="17"/>
        <v>2642.883146170362</v>
      </c>
    </row>
    <row r="287" spans="3:4" ht="12.75">
      <c r="C287" s="4">
        <f t="shared" si="18"/>
        <v>8205.338960442114</v>
      </c>
      <c r="D287" s="4">
        <f t="shared" si="17"/>
        <v>2634.321743340412</v>
      </c>
    </row>
    <row r="288" spans="3:4" ht="12.75">
      <c r="C288" s="4">
        <f t="shared" si="18"/>
        <v>8396.465857508663</v>
      </c>
      <c r="D288" s="4">
        <f t="shared" si="17"/>
        <v>2625.9282547740045</v>
      </c>
    </row>
    <row r="289" spans="3:4" ht="12.75">
      <c r="C289" s="4">
        <f t="shared" si="18"/>
        <v>8592.044671913229</v>
      </c>
      <c r="D289" s="4">
        <f t="shared" si="17"/>
        <v>2617.69982422931</v>
      </c>
    </row>
    <row r="290" spans="3:4" ht="12.75">
      <c r="C290" s="4">
        <f t="shared" si="18"/>
        <v>8792.179102131999</v>
      </c>
      <c r="D290" s="4">
        <f t="shared" si="17"/>
        <v>2609.633629854027</v>
      </c>
    </row>
    <row r="291" spans="3:4" ht="12.75">
      <c r="C291" s="4">
        <f t="shared" si="18"/>
        <v>8996.975262088967</v>
      </c>
      <c r="D291" s="4">
        <f t="shared" si="17"/>
        <v>2601.7268841732293</v>
      </c>
    </row>
    <row r="292" spans="3:4" ht="12.75">
      <c r="C292" s="4">
        <f t="shared" si="18"/>
        <v>9206.54173741894</v>
      </c>
      <c r="D292" s="4">
        <f t="shared" si="17"/>
        <v>2593.9768340676255</v>
      </c>
    </row>
    <row r="293" spans="3:4" ht="12.75">
      <c r="C293" s="4">
        <f t="shared" si="18"/>
        <v>9420.989643041079</v>
      </c>
      <c r="D293" s="4">
        <f t="shared" si="17"/>
        <v>2586.380760742121</v>
      </c>
    </row>
    <row r="294" spans="3:4" ht="12.75">
      <c r="C294" s="4">
        <f t="shared" si="18"/>
        <v>9640.432682073499</v>
      </c>
      <c r="D294" s="4">
        <f t="shared" si="17"/>
        <v>2578.9359796846297</v>
      </c>
    </row>
    <row r="295" spans="3:4" ht="12.75">
      <c r="C295" s="4">
        <f t="shared" si="18"/>
        <v>9864.987206120166</v>
      </c>
      <c r="D295" s="4">
        <f t="shared" si="17"/>
        <v>2571.639840615064</v>
      </c>
    </row>
    <row r="296" spans="3:4" ht="12.75">
      <c r="C296" s="4">
        <f t="shared" si="18"/>
        <v>10094.772276962061</v>
      </c>
      <c r="D296" s="4">
        <f t="shared" si="17"/>
        <v>2564.4897274244827</v>
      </c>
    </row>
    <row r="297" spans="3:4" ht="12.75">
      <c r="C297" s="4">
        <f t="shared" si="18"/>
        <v>10329.909729685309</v>
      </c>
      <c r="D297" s="4">
        <f t="shared" si="17"/>
        <v>2557.4830581043925</v>
      </c>
    </row>
    <row r="298" spans="3:4" ht="12.75">
      <c r="C298" s="4">
        <f t="shared" si="18"/>
        <v>10570.524237279755</v>
      </c>
      <c r="D298" s="4">
        <f t="shared" si="17"/>
        <v>2550.617284666218</v>
      </c>
    </row>
    <row r="299" spans="3:4" ht="12.75">
      <c r="C299" s="4">
        <f t="shared" si="18"/>
        <v>10816.743376742235</v>
      </c>
      <c r="D299" s="4">
        <f t="shared" si="17"/>
        <v>2543.8898930509695</v>
      </c>
    </row>
    <row r="300" spans="3:4" ht="12.75">
      <c r="C300" s="4">
        <f t="shared" si="18"/>
        <v>11068.69769671959</v>
      </c>
      <c r="D300" s="4">
        <f t="shared" si="17"/>
        <v>2537.2984030291773</v>
      </c>
    </row>
    <row r="301" spans="3:4" ht="12.75">
      <c r="C301" s="4"/>
      <c r="D301" s="4"/>
    </row>
    <row r="302" spans="3:4" ht="12.75">
      <c r="C302" s="4"/>
      <c r="D302" s="4"/>
    </row>
  </sheetData>
  <sheetProtection password="CCA2" sheet="1" objects="1" scenarios="1"/>
  <hyperlinks>
    <hyperlink ref="H3" r:id="rId1" display="ve2azx@amsat.org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Audet</dc:creator>
  <cp:keywords/>
  <dc:description/>
  <cp:lastModifiedBy>Audet</cp:lastModifiedBy>
  <dcterms:created xsi:type="dcterms:W3CDTF">2007-09-30T01:15:18Z</dcterms:created>
  <dcterms:modified xsi:type="dcterms:W3CDTF">2007-09-30T15:22:06Z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